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 doc\Ariunaa shilen dansand tavikh\төсөв\"/>
    </mc:Choice>
  </mc:AlternateContent>
  <bookViews>
    <workbookView xWindow="0" yWindow="0" windowWidth="20490" windowHeight="7650"/>
  </bookViews>
  <sheets>
    <sheet name="2020" sheetId="1" r:id="rId1"/>
    <sheet name="2020 оны төсвийн хуваарь" sheetId="2" r:id="rId2"/>
  </sheets>
  <calcPr calcId="162913"/>
</workbook>
</file>

<file path=xl/calcChain.xml><?xml version="1.0" encoding="utf-8"?>
<calcChain xmlns="http://schemas.openxmlformats.org/spreadsheetml/2006/main">
  <c r="B52" i="2" l="1"/>
  <c r="B51" i="2" s="1"/>
  <c r="B53" i="1"/>
  <c r="B52" i="1" s="1"/>
  <c r="B51" i="1"/>
  <c r="N55" i="2"/>
  <c r="M55" i="2"/>
  <c r="L55" i="2"/>
  <c r="K55" i="2"/>
  <c r="J55" i="2"/>
  <c r="I55" i="2"/>
  <c r="H55" i="2"/>
  <c r="G55" i="2"/>
  <c r="F55" i="2"/>
  <c r="E55" i="2"/>
  <c r="D55" i="2"/>
  <c r="C55" i="2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N47" i="2"/>
  <c r="M47" i="2"/>
  <c r="L47" i="2"/>
  <c r="K47" i="2"/>
  <c r="K46" i="2" s="1"/>
  <c r="J47" i="2"/>
  <c r="I47" i="2"/>
  <c r="H47" i="2"/>
  <c r="G47" i="2"/>
  <c r="F47" i="2"/>
  <c r="E47" i="2"/>
  <c r="E46" i="2" s="1"/>
  <c r="D47" i="2"/>
  <c r="C47" i="2"/>
  <c r="B47" i="2"/>
  <c r="N46" i="2"/>
  <c r="M46" i="2"/>
  <c r="L46" i="2"/>
  <c r="J46" i="2"/>
  <c r="I46" i="2"/>
  <c r="H46" i="2"/>
  <c r="G46" i="2"/>
  <c r="F46" i="2"/>
  <c r="D46" i="2"/>
  <c r="C46" i="2"/>
  <c r="B46" i="2"/>
  <c r="N45" i="2"/>
  <c r="M45" i="2"/>
  <c r="L45" i="2"/>
  <c r="K45" i="2"/>
  <c r="J45" i="2"/>
  <c r="I45" i="2"/>
  <c r="H45" i="2"/>
  <c r="H44" i="2" s="1"/>
  <c r="G45" i="2"/>
  <c r="F45" i="2"/>
  <c r="E45" i="2"/>
  <c r="D45" i="2"/>
  <c r="C45" i="2"/>
  <c r="N44" i="2"/>
  <c r="M44" i="2"/>
  <c r="L44" i="2"/>
  <c r="K44" i="2"/>
  <c r="J44" i="2"/>
  <c r="I44" i="2"/>
  <c r="G44" i="2"/>
  <c r="F44" i="2"/>
  <c r="E44" i="2"/>
  <c r="D44" i="2"/>
  <c r="C44" i="2"/>
  <c r="B44" i="2"/>
  <c r="C43" i="2"/>
  <c r="N41" i="2"/>
  <c r="M41" i="2"/>
  <c r="L41" i="2"/>
  <c r="K41" i="2"/>
  <c r="J41" i="2"/>
  <c r="I41" i="2"/>
  <c r="H41" i="2"/>
  <c r="G41" i="2"/>
  <c r="F41" i="2"/>
  <c r="E41" i="2"/>
  <c r="D41" i="2"/>
  <c r="C41" i="2"/>
  <c r="J37" i="2"/>
  <c r="I37" i="2"/>
  <c r="I36" i="2" s="1"/>
  <c r="G37" i="2"/>
  <c r="D37" i="2"/>
  <c r="C37" i="2"/>
  <c r="C36" i="2" s="1"/>
  <c r="B37" i="2"/>
  <c r="N37" i="2" s="1"/>
  <c r="N36" i="2" s="1"/>
  <c r="J36" i="2"/>
  <c r="G36" i="2"/>
  <c r="D36" i="2"/>
  <c r="B36" i="2"/>
  <c r="J35" i="2"/>
  <c r="I35" i="2"/>
  <c r="G35" i="2"/>
  <c r="G34" i="2" s="1"/>
  <c r="E35" i="2"/>
  <c r="D35" i="2"/>
  <c r="C35" i="2"/>
  <c r="N34" i="2"/>
  <c r="M34" i="2"/>
  <c r="L34" i="2"/>
  <c r="K34" i="2"/>
  <c r="J34" i="2"/>
  <c r="I34" i="2"/>
  <c r="H34" i="2"/>
  <c r="F34" i="2"/>
  <c r="E34" i="2"/>
  <c r="D34" i="2"/>
  <c r="C34" i="2"/>
  <c r="B34" i="2"/>
  <c r="C33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J23" i="2" s="1"/>
  <c r="I26" i="2"/>
  <c r="H26" i="2"/>
  <c r="G26" i="2"/>
  <c r="F26" i="2"/>
  <c r="E26" i="2"/>
  <c r="D26" i="2"/>
  <c r="D23" i="2" s="1"/>
  <c r="C26" i="2"/>
  <c r="C23" i="2" s="1"/>
  <c r="M25" i="2"/>
  <c r="L25" i="2"/>
  <c r="K25" i="2"/>
  <c r="J25" i="2"/>
  <c r="I25" i="2"/>
  <c r="I23" i="2" s="1"/>
  <c r="H25" i="2"/>
  <c r="H23" i="2" s="1"/>
  <c r="G25" i="2"/>
  <c r="E25" i="2"/>
  <c r="D25" i="2"/>
  <c r="C25" i="2"/>
  <c r="M24" i="2"/>
  <c r="M23" i="2" s="1"/>
  <c r="L24" i="2"/>
  <c r="L23" i="2" s="1"/>
  <c r="K24" i="2"/>
  <c r="J24" i="2"/>
  <c r="I24" i="2"/>
  <c r="H24" i="2"/>
  <c r="G24" i="2"/>
  <c r="G23" i="2" s="1"/>
  <c r="F24" i="2"/>
  <c r="F23" i="2" s="1"/>
  <c r="E24" i="2"/>
  <c r="D24" i="2"/>
  <c r="N23" i="2"/>
  <c r="K23" i="2"/>
  <c r="E23" i="2"/>
  <c r="B23" i="2"/>
  <c r="N22" i="2"/>
  <c r="M22" i="2"/>
  <c r="L22" i="2"/>
  <c r="K22" i="2"/>
  <c r="J22" i="2"/>
  <c r="I22" i="2"/>
  <c r="H22" i="2"/>
  <c r="G22" i="2"/>
  <c r="G19" i="2" s="1"/>
  <c r="F22" i="2"/>
  <c r="F19" i="2" s="1"/>
  <c r="E22" i="2"/>
  <c r="D22" i="2"/>
  <c r="C22" i="2"/>
  <c r="N21" i="2"/>
  <c r="M21" i="2"/>
  <c r="M19" i="2" s="1"/>
  <c r="L21" i="2"/>
  <c r="L19" i="2" s="1"/>
  <c r="G21" i="2"/>
  <c r="F21" i="2"/>
  <c r="E21" i="2"/>
  <c r="D21" i="2"/>
  <c r="C21" i="2"/>
  <c r="N20" i="2"/>
  <c r="N19" i="2" s="1"/>
  <c r="M20" i="2"/>
  <c r="L20" i="2"/>
  <c r="K20" i="2"/>
  <c r="J20" i="2"/>
  <c r="I20" i="2"/>
  <c r="H20" i="2"/>
  <c r="G20" i="2"/>
  <c r="F20" i="2"/>
  <c r="E20" i="2"/>
  <c r="D20" i="2"/>
  <c r="C20" i="2"/>
  <c r="K19" i="2"/>
  <c r="J19" i="2"/>
  <c r="I19" i="2"/>
  <c r="H19" i="2"/>
  <c r="E19" i="2"/>
  <c r="D19" i="2"/>
  <c r="C19" i="2"/>
  <c r="B19" i="2"/>
  <c r="B7" i="2" s="1"/>
  <c r="B6" i="2" s="1"/>
  <c r="B5" i="2" s="1"/>
  <c r="B4" i="2" s="1"/>
  <c r="B50" i="2" s="1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I13" i="2" s="1"/>
  <c r="H14" i="2"/>
  <c r="G14" i="2"/>
  <c r="F14" i="2"/>
  <c r="E14" i="2"/>
  <c r="D14" i="2"/>
  <c r="D13" i="2" s="1"/>
  <c r="C14" i="2"/>
  <c r="C13" i="2" s="1"/>
  <c r="N13" i="2"/>
  <c r="M13" i="2"/>
  <c r="L13" i="2"/>
  <c r="K13" i="2"/>
  <c r="J13" i="2"/>
  <c r="H13" i="2"/>
  <c r="G13" i="2"/>
  <c r="F13" i="2"/>
  <c r="E13" i="2"/>
  <c r="B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J7" i="2" s="1"/>
  <c r="J6" i="2" s="1"/>
  <c r="J5" i="2" s="1"/>
  <c r="J4" i="2" s="1"/>
  <c r="J50" i="2" s="1"/>
  <c r="J52" i="2" s="1"/>
  <c r="J51" i="2" s="1"/>
  <c r="I8" i="2"/>
  <c r="H8" i="2"/>
  <c r="G8" i="2"/>
  <c r="F8" i="2"/>
  <c r="E8" i="2"/>
  <c r="D8" i="2"/>
  <c r="D7" i="2" s="1"/>
  <c r="D6" i="2" s="1"/>
  <c r="D5" i="2" s="1"/>
  <c r="D4" i="2" s="1"/>
  <c r="D50" i="2" s="1"/>
  <c r="D52" i="2" s="1"/>
  <c r="D51" i="2" s="1"/>
  <c r="C8" i="2"/>
  <c r="B8" i="2"/>
  <c r="G7" i="2" l="1"/>
  <c r="G6" i="2" s="1"/>
  <c r="G5" i="2" s="1"/>
  <c r="G4" i="2" s="1"/>
  <c r="G50" i="2" s="1"/>
  <c r="G52" i="2" s="1"/>
  <c r="G51" i="2" s="1"/>
  <c r="M7" i="2"/>
  <c r="M6" i="2" s="1"/>
  <c r="M5" i="2" s="1"/>
  <c r="M4" i="2" s="1"/>
  <c r="M50" i="2" s="1"/>
  <c r="M52" i="2" s="1"/>
  <c r="M51" i="2" s="1"/>
  <c r="C7" i="2"/>
  <c r="C6" i="2" s="1"/>
  <c r="C5" i="2" s="1"/>
  <c r="C4" i="2" s="1"/>
  <c r="C50" i="2" s="1"/>
  <c r="C52" i="2" s="1"/>
  <c r="C51" i="2" s="1"/>
  <c r="I7" i="2"/>
  <c r="I6" i="2" s="1"/>
  <c r="I5" i="2" s="1"/>
  <c r="I4" i="2" s="1"/>
  <c r="I50" i="2" s="1"/>
  <c r="I52" i="2" s="1"/>
  <c r="I51" i="2" s="1"/>
  <c r="N7" i="2"/>
  <c r="N6" i="2" s="1"/>
  <c r="N5" i="2" s="1"/>
  <c r="N4" i="2" s="1"/>
  <c r="N50" i="2" s="1"/>
  <c r="N52" i="2" s="1"/>
  <c r="N51" i="2" s="1"/>
  <c r="L7" i="2"/>
  <c r="L6" i="2" s="1"/>
  <c r="L5" i="2" s="1"/>
  <c r="L4" i="2" s="1"/>
  <c r="L50" i="2" s="1"/>
  <c r="L52" i="2" s="1"/>
  <c r="L51" i="2" s="1"/>
  <c r="F7" i="2"/>
  <c r="F6" i="2" s="1"/>
  <c r="F5" i="2" s="1"/>
  <c r="F4" i="2" s="1"/>
  <c r="F50" i="2" s="1"/>
  <c r="F52" i="2" s="1"/>
  <c r="F51" i="2" s="1"/>
  <c r="E37" i="2"/>
  <c r="E36" i="2" s="1"/>
  <c r="E7" i="2" s="1"/>
  <c r="E6" i="2" s="1"/>
  <c r="E5" i="2" s="1"/>
  <c r="E4" i="2" s="1"/>
  <c r="E50" i="2" s="1"/>
  <c r="E52" i="2" s="1"/>
  <c r="E51" i="2" s="1"/>
  <c r="K37" i="2"/>
  <c r="K36" i="2" s="1"/>
  <c r="K7" i="2" s="1"/>
  <c r="K6" i="2" s="1"/>
  <c r="K5" i="2" s="1"/>
  <c r="K4" i="2" s="1"/>
  <c r="K50" i="2" s="1"/>
  <c r="K52" i="2" s="1"/>
  <c r="K51" i="2" s="1"/>
  <c r="F37" i="2"/>
  <c r="F36" i="2" s="1"/>
  <c r="L37" i="2"/>
  <c r="L36" i="2" s="1"/>
  <c r="M37" i="2"/>
  <c r="M36" i="2" s="1"/>
  <c r="H37" i="2"/>
  <c r="H36" i="2" s="1"/>
  <c r="H7" i="2" s="1"/>
  <c r="H6" i="2" s="1"/>
  <c r="H5" i="2" s="1"/>
  <c r="H4" i="2" s="1"/>
  <c r="H50" i="2" s="1"/>
  <c r="H52" i="2" s="1"/>
  <c r="H51" i="2" s="1"/>
  <c r="B47" i="1" l="1"/>
  <c r="B45" i="1"/>
  <c r="B38" i="1"/>
  <c r="B37" i="1" s="1"/>
  <c r="B35" i="1"/>
  <c r="B32" i="1"/>
  <c r="B30" i="1"/>
  <c r="B24" i="1"/>
  <c r="B20" i="1"/>
  <c r="B14" i="1"/>
  <c r="B9" i="1"/>
  <c r="B8" i="1" l="1"/>
  <c r="B7" i="1"/>
  <c r="B6" i="1" s="1"/>
  <c r="B5" i="1" s="1"/>
</calcChain>
</file>

<file path=xl/sharedStrings.xml><?xml version="1.0" encoding="utf-8"?>
<sst xmlns="http://schemas.openxmlformats.org/spreadsheetml/2006/main" count="140" uniqueCount="138">
  <si>
    <t>ЭДИЙН ЗАСГИЙН АНГИЛАЛ</t>
  </si>
  <si>
    <t>ТӨСӨВ</t>
  </si>
  <si>
    <t xml:space="preserve">                                                Эрїїл мэндийн хєгжлийн тєв</t>
  </si>
  <si>
    <t>НИЙТ ЗАРЛАГА ба ЦЭВЭР ЗЭЭЛИЙН ДЇН</t>
  </si>
  <si>
    <t>УРСГАЛ ЗАРДАЛ</t>
  </si>
  <si>
    <t>БАРАА, ЇЙЛЧИЛГЭЭНИЙ ЗАРДАЛ</t>
  </si>
  <si>
    <t xml:space="preserve">   Цалин, хєлс болон нэмэгдэл урамшил</t>
  </si>
  <si>
    <t xml:space="preserve">       Їндсэн цалин</t>
  </si>
  <si>
    <t xml:space="preserve">       Нэмэгдэл</t>
  </si>
  <si>
    <t xml:space="preserve">       Унаа хоолны Хєнгєлєлт</t>
  </si>
  <si>
    <t xml:space="preserve">       Урамшуулал</t>
  </si>
  <si>
    <t xml:space="preserve">   Ажил олгогчоос нийгмийн даатгалд тєлєх шимтгэл</t>
  </si>
  <si>
    <t xml:space="preserve">       Тэтгэврийн даатгал</t>
  </si>
  <si>
    <t xml:space="preserve">       Тэтгэмжийн даатгал</t>
  </si>
  <si>
    <t xml:space="preserve">       ЇОМШ-ний даатгал</t>
  </si>
  <si>
    <t xml:space="preserve">       Ажилгїйдлийн даатгал</t>
  </si>
  <si>
    <t xml:space="preserve">       Эрїїл мэндийн даатгал</t>
  </si>
  <si>
    <t xml:space="preserve">   Байр ашиглалттай холбоотой тогтмол зардал</t>
  </si>
  <si>
    <t xml:space="preserve">       Гэрэл, цахилгаан</t>
  </si>
  <si>
    <t xml:space="preserve">       Тїлш, халаалт</t>
  </si>
  <si>
    <t xml:space="preserve">       Цэвэр, бохир ус</t>
  </si>
  <si>
    <t xml:space="preserve">   Хангамж, бараа материалын зардал</t>
  </si>
  <si>
    <t xml:space="preserve">        Бичиг хэрэг</t>
  </si>
  <si>
    <t xml:space="preserve">        Тээвэр, шатахуун</t>
  </si>
  <si>
    <t xml:space="preserve">        Шуудан, холбоо, интернэтийн тєлбєр</t>
  </si>
  <si>
    <t xml:space="preserve">        Хог хаягдал зайлуулах, хортон мэрэгчдийн устгал, ариутгал</t>
  </si>
  <si>
    <t xml:space="preserve">        Бага їнэтэй, тїргэн элэгдэх, ахуйн эд зїйлс</t>
  </si>
  <si>
    <t xml:space="preserve">   Нормативт зардал</t>
  </si>
  <si>
    <t xml:space="preserve">        Нормын хувцас, зєєлєн эдлэл</t>
  </si>
  <si>
    <t xml:space="preserve">  Эд хогшил, урсгал засварын зардал</t>
  </si>
  <si>
    <t xml:space="preserve">        Багаж, техник, хэрэгсэл</t>
  </si>
  <si>
    <t xml:space="preserve">        Урсгал засвар</t>
  </si>
  <si>
    <t xml:space="preserve">  Томилолт, зочны зардал</t>
  </si>
  <si>
    <t xml:space="preserve">        Дотоод албан томилолт</t>
  </si>
  <si>
    <t xml:space="preserve">  Бусдаар гїйцэтгїїлсэн ажил, їйлчилгээний тєлбєр, хураамж</t>
  </si>
  <si>
    <t xml:space="preserve">        Бусдаар гїйцэтгїїлсэн бусад нийтлэг ажил, їйлчилгээний тєлбєр, хураамж</t>
  </si>
  <si>
    <t xml:space="preserve">        Даатгалын їйлчилгээ</t>
  </si>
  <si>
    <t xml:space="preserve">        Тээврийн хэрэгслийн татвар</t>
  </si>
  <si>
    <t xml:space="preserve">        Тээврийн хэрэгслийн оношлогоо</t>
  </si>
  <si>
    <t xml:space="preserve">        Мэдээллийн технологийн їйлчилгээ</t>
  </si>
  <si>
    <t xml:space="preserve">        Газрын тєлбєр</t>
  </si>
  <si>
    <t xml:space="preserve">        Улсын мэдээллийн маягт хэвлэх, бэлтгэх</t>
  </si>
  <si>
    <t xml:space="preserve">  Бараа їйлчилгээний бусад зардал</t>
  </si>
  <si>
    <t xml:space="preserve">        Хичээл їйлдвэрлэлийн дадлага хийх</t>
  </si>
  <si>
    <t>УРСГАЛ ШИЛЖЇЇЛЭГ</t>
  </si>
  <si>
    <t>Бусад урсгал шилжїїлэг</t>
  </si>
  <si>
    <t xml:space="preserve">       Нэг удаагийн тэтгэмж, шагнал урамшуулал</t>
  </si>
  <si>
    <t>ЗАРДЛЫГ САНХЇЇЖЇЇЛЭХ ЭХ ЇЇСВЭР</t>
  </si>
  <si>
    <t>Улсын тєсвєєс санхїїжих</t>
  </si>
  <si>
    <t xml:space="preserve">       Улсын тєсвєєс санхїїжих</t>
  </si>
  <si>
    <t>Тєсєвт байгууллагын їйл ажиллагаанаас</t>
  </si>
  <si>
    <t xml:space="preserve">       Їндсэн їйл ажиллагааны орлогоос санхїїжих</t>
  </si>
  <si>
    <t xml:space="preserve">       Туслах їйл ажиллагааны орлогоос санхїїжих</t>
  </si>
  <si>
    <t>ТЄСВИЙН БУСАД МЭДЭЭЛЛИЙН АНГИЛАЛ</t>
  </si>
  <si>
    <t>БАЙГУУЛЛАГЫН ТОО</t>
  </si>
  <si>
    <t xml:space="preserve">        Тєсвийн байгууллага</t>
  </si>
  <si>
    <t>АЖИЛЛАГСДЫН ТОО</t>
  </si>
  <si>
    <t xml:space="preserve">        Удирдах ажилтан</t>
  </si>
  <si>
    <t xml:space="preserve">        Гїйцэтгэх ажилтан</t>
  </si>
  <si>
    <t xml:space="preserve">        Їйлчлэх ажилтан</t>
  </si>
  <si>
    <t>ОРОН ТООНЫ МЭДЭЭЛЭЛ</t>
  </si>
  <si>
    <t>Тєрийн їйлчилгээний бусад албан хаагч (ТЇ)</t>
  </si>
  <si>
    <t xml:space="preserve">        ОРОН ТОО байршлаар</t>
  </si>
  <si>
    <t xml:space="preserve">        Нийслэлд</t>
  </si>
  <si>
    <t xml:space="preserve">                                          Тэтгэвэрт гарахад олгох нэг удаагийн мөнгөн тэтгэмж</t>
  </si>
  <si>
    <t>ЭРҮҮЛ МЭНДИЙН ХӨГЖЛИЙН ТӨВИЙН 2020 ОНЫ БАТЛАГДСАН ТӨСВИЙН САРЫН ХУВААРЬ</t>
  </si>
  <si>
    <t>2019 он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</si>
  <si>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</si>
  <si>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</si>
  <si>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</si>
  <si>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</si>
  <si>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</si>
  <si>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</si>
  <si>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</si>
  <si>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</si>
  <si>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</si>
  <si>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</si>
  <si>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</si>
  <si>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</si>
  <si>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>НИЙТ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</si>
  <si>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</si>
  <si>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</si>
  <si>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</si>
  <si>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</si>
  <si>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</si>
  <si>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</si>
  <si>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</si>
  <si>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          Урамшуулал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</si>
  <si>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</si>
  <si>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</si>
  <si>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</si>
  <si>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</si>
  <si>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</si>
  <si>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</si>
  <si>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</si>
  <si>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</si>
  <si>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</si>
  <si>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</si>
  <si>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</si>
  <si>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</si>
  <si>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</si>
  <si>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</si>
  <si>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Хог хаягдал зайлуулах, хортон мэрэгчдийн устгал, ариутгал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</si>
  <si>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</si>
  <si>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</si>
  <si>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</si>
  <si>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</si>
  <si>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</si>
  <si>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</si>
  <si>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</si>
  <si>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</si>
  <si>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</si>
  <si>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</si>
  <si>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</si>
  <si>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</si>
  <si>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</si>
  <si>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</si>
  <si>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</si>
  <si>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</si>
  <si>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</si>
  <si>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</si>
  <si>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</si>
  <si>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Бусад урсгал шилжїїлэг</t>
  </si>
  <si>
    <t xml:space="preserve">                                          Нэг удаагийн тэтгэмж, шагнал урамшуулал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</si>
  <si>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</si>
  <si>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</si>
  <si>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</si>
  <si>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</si>
  <si>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</si>
  <si>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</si>
  <si>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ТЄСВИЙН БУСАД МЭДЭЭЛЛИЙН АНГИЛАЛ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</si>
  <si>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</si>
  <si>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</si>
  <si>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</si>
  <si>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</si>
  <si>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</si>
  <si>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</si>
  <si>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2020 ОНЫ  ТӨСӨВ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</si>
</sst>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FBMOArial"/>
    </font>
    <font>
      <sz val="10"/>
      <name val="Arial"/>
      <charset val="204"/>
    </font>
    <font>
      <sz val="11"/>
      <name val="Arial"/>
      <family val="2"/>
    </font>
    <font>
      <sz val="8"/>
      <name val="FBMOArial"/>
      <family val="2"/>
      <charset val="204"/>
    </font>
    <font>
      <b/>
      <sz val="11"/>
      <name val="FBMOArial"/>
    </font>
    <font>
      <b/>
      <sz val="8"/>
      <name val="FBMOArial"/>
    </font>
    <font>
      <sz val="11"/>
      <name val="FBMO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5" fillId="2" borderId="1" xfId="1" applyFont="1" applyFill="1" applyBorder="1" applyAlignment="1">
      <alignment horizontal="center"/>
    </xf>
    <xf numFmtId="0" fontId="1" fillId="0" borderId="0" xfId="1" applyFont="1"/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3" borderId="1" xfId="0" applyFont="1" applyFill="1" applyBorder="1"/>
    <xf numFmtId="164" fontId="7" fillId="3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0" fontId="4" fillId="0" borderId="0" xfId="1" applyFont="1" applyAlignment="1">
      <alignment horizontal="center"/>
    </xf>
    <xf numFmtId="49" fontId="9" fillId="0" borderId="0" xfId="5" applyNumberFormat="1" applyFont="1" applyAlignment="1">
      <alignment horizontal="center"/>
    </xf>
    <xf numFmtId="0" fontId="8" fillId="0" borderId="0" xfId="5" applyFont="1"/>
    <xf numFmtId="0" fontId="10" fillId="4" borderId="1" xfId="5" applyFont="1" applyFill="1" applyBorder="1" applyAlignment="1">
      <alignment horizontal="center"/>
    </xf>
    <xf numFmtId="49" fontId="10" fillId="4" borderId="1" xfId="5" applyNumberFormat="1" applyFont="1" applyFill="1" applyBorder="1" applyAlignment="1">
      <alignment horizontal="center"/>
    </xf>
    <xf numFmtId="0" fontId="8" fillId="4" borderId="1" xfId="5" applyFont="1" applyFill="1" applyBorder="1" applyAlignment="1">
      <alignment horizontal="center"/>
    </xf>
    <xf numFmtId="164" fontId="8" fillId="4" borderId="1" xfId="5" applyNumberFormat="1" applyFont="1" applyFill="1" applyBorder="1" applyAlignment="1"/>
    <xf numFmtId="0" fontId="8" fillId="0" borderId="0" xfId="5" applyFont="1" applyAlignment="1"/>
    <xf numFmtId="0" fontId="8" fillId="0" borderId="1" xfId="5" applyFont="1" applyBorder="1" applyAlignment="1"/>
    <xf numFmtId="164" fontId="8" fillId="0" borderId="1" xfId="5" applyNumberFormat="1" applyFont="1" applyBorder="1" applyAlignment="1"/>
    <xf numFmtId="0" fontId="8" fillId="4" borderId="1" xfId="5" applyFont="1" applyFill="1" applyBorder="1"/>
    <xf numFmtId="164" fontId="8" fillId="4" borderId="1" xfId="5" applyNumberFormat="1" applyFont="1" applyFill="1" applyBorder="1" applyAlignment="1">
      <alignment horizontal="right"/>
    </xf>
    <xf numFmtId="0" fontId="8" fillId="0" borderId="1" xfId="5" applyFont="1" applyBorder="1"/>
    <xf numFmtId="164" fontId="8" fillId="0" borderId="1" xfId="5" applyNumberFormat="1" applyFont="1" applyBorder="1" applyAlignment="1">
      <alignment horizontal="right"/>
    </xf>
    <xf numFmtId="165" fontId="8" fillId="0" borderId="1" xfId="6" applyNumberFormat="1" applyFont="1" applyBorder="1" applyAlignment="1"/>
    <xf numFmtId="0" fontId="8" fillId="0" borderId="1" xfId="6" applyNumberFormat="1" applyFont="1" applyBorder="1" applyAlignment="1"/>
    <xf numFmtId="164" fontId="8" fillId="0" borderId="0" xfId="5" applyNumberFormat="1" applyFont="1" applyAlignment="1">
      <alignment horizontal="right"/>
    </xf>
    <xf numFmtId="164" fontId="11" fillId="0" borderId="1" xfId="0" applyNumberFormat="1" applyFont="1" applyBorder="1" applyAlignment="1"/>
    <xf numFmtId="164" fontId="11" fillId="4" borderId="1" xfId="0" applyNumberFormat="1" applyFont="1" applyFill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1" fillId="0" borderId="1" xfId="5" applyNumberFormat="1" applyFont="1" applyBorder="1" applyAlignment="1">
      <alignment horizontal="right"/>
    </xf>
    <xf numFmtId="164" fontId="11" fillId="3" borderId="1" xfId="0" applyNumberFormat="1" applyFont="1" applyFill="1" applyBorder="1" applyAlignment="1"/>
    <xf numFmtId="164" fontId="11" fillId="3" borderId="1" xfId="0" applyNumberFormat="1" applyFont="1" applyFill="1" applyBorder="1" applyAlignment="1">
      <alignment horizontal="right"/>
    </xf>
  </cellXfs>
  <cellStyles count="7">
    <cellStyle name="Comma 2" xfId="2"/>
    <cellStyle name="Comma 3" xfId="6"/>
    <cellStyle name="Normal" xfId="0" builtinId="0"/>
    <cellStyle name="Normal 2" xfId="1"/>
    <cellStyle name="Normal 2 4" xfId="3"/>
    <cellStyle name="Normal 3" xfId="5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topLeftCell="A49" workbookViewId="0">
      <selection activeCell="B55" sqref="B55"/>
    </sheetView>
  </sheetViews>
  <sheetFormatPr defaultRowHeight="12.75"/>
  <cols>
    <col min="1" max="1" width="90.5703125" style="2" customWidth="1"/>
    <col min="2" max="2" width="14" style="2" bestFit="1" customWidth="1"/>
    <col min="3" max="193" width="9.140625" style="2"/>
    <col min="194" max="194" width="44.140625" style="2" customWidth="1"/>
    <col min="195" max="195" width="9.140625" style="2" bestFit="1" customWidth="1"/>
    <col min="196" max="196" width="9.140625" style="2"/>
    <col min="197" max="197" width="7" style="2" bestFit="1" customWidth="1"/>
    <col min="198" max="209" width="7.85546875" style="2" bestFit="1" customWidth="1"/>
    <col min="210" max="449" width="9.140625" style="2"/>
    <col min="450" max="450" width="44.140625" style="2" customWidth="1"/>
    <col min="451" max="451" width="9.140625" style="2" bestFit="1" customWidth="1"/>
    <col min="452" max="452" width="9.140625" style="2"/>
    <col min="453" max="453" width="7" style="2" bestFit="1" customWidth="1"/>
    <col min="454" max="465" width="7.85546875" style="2" bestFit="1" customWidth="1"/>
    <col min="466" max="705" width="9.140625" style="2"/>
    <col min="706" max="706" width="44.140625" style="2" customWidth="1"/>
    <col min="707" max="707" width="9.140625" style="2" bestFit="1" customWidth="1"/>
    <col min="708" max="708" width="9.140625" style="2"/>
    <col min="709" max="709" width="7" style="2" bestFit="1" customWidth="1"/>
    <col min="710" max="721" width="7.85546875" style="2" bestFit="1" customWidth="1"/>
    <col min="722" max="961" width="9.140625" style="2"/>
    <col min="962" max="962" width="44.140625" style="2" customWidth="1"/>
    <col min="963" max="963" width="9.140625" style="2" bestFit="1" customWidth="1"/>
    <col min="964" max="964" width="9.140625" style="2"/>
    <col min="965" max="965" width="7" style="2" bestFit="1" customWidth="1"/>
    <col min="966" max="977" width="7.85546875" style="2" bestFit="1" customWidth="1"/>
    <col min="978" max="1217" width="9.140625" style="2"/>
    <col min="1218" max="1218" width="44.140625" style="2" customWidth="1"/>
    <col min="1219" max="1219" width="9.140625" style="2" bestFit="1" customWidth="1"/>
    <col min="1220" max="1220" width="9.140625" style="2"/>
    <col min="1221" max="1221" width="7" style="2" bestFit="1" customWidth="1"/>
    <col min="1222" max="1233" width="7.85546875" style="2" bestFit="1" customWidth="1"/>
    <col min="1234" max="1473" width="9.140625" style="2"/>
    <col min="1474" max="1474" width="44.140625" style="2" customWidth="1"/>
    <col min="1475" max="1475" width="9.140625" style="2" bestFit="1" customWidth="1"/>
    <col min="1476" max="1476" width="9.140625" style="2"/>
    <col min="1477" max="1477" width="7" style="2" bestFit="1" customWidth="1"/>
    <col min="1478" max="1489" width="7.85546875" style="2" bestFit="1" customWidth="1"/>
    <col min="1490" max="1729" width="9.140625" style="2"/>
    <col min="1730" max="1730" width="44.140625" style="2" customWidth="1"/>
    <col min="1731" max="1731" width="9.140625" style="2" bestFit="1" customWidth="1"/>
    <col min="1732" max="1732" width="9.140625" style="2"/>
    <col min="1733" max="1733" width="7" style="2" bestFit="1" customWidth="1"/>
    <col min="1734" max="1745" width="7.85546875" style="2" bestFit="1" customWidth="1"/>
    <col min="1746" max="1985" width="9.140625" style="2"/>
    <col min="1986" max="1986" width="44.140625" style="2" customWidth="1"/>
    <col min="1987" max="1987" width="9.140625" style="2" bestFit="1" customWidth="1"/>
    <col min="1988" max="1988" width="9.140625" style="2"/>
    <col min="1989" max="1989" width="7" style="2" bestFit="1" customWidth="1"/>
    <col min="1990" max="2001" width="7.85546875" style="2" bestFit="1" customWidth="1"/>
    <col min="2002" max="2241" width="9.140625" style="2"/>
    <col min="2242" max="2242" width="44.140625" style="2" customWidth="1"/>
    <col min="2243" max="2243" width="9.140625" style="2" bestFit="1" customWidth="1"/>
    <col min="2244" max="2244" width="9.140625" style="2"/>
    <col min="2245" max="2245" width="7" style="2" bestFit="1" customWidth="1"/>
    <col min="2246" max="2257" width="7.85546875" style="2" bestFit="1" customWidth="1"/>
    <col min="2258" max="2497" width="9.140625" style="2"/>
    <col min="2498" max="2498" width="44.140625" style="2" customWidth="1"/>
    <col min="2499" max="2499" width="9.140625" style="2" bestFit="1" customWidth="1"/>
    <col min="2500" max="2500" width="9.140625" style="2"/>
    <col min="2501" max="2501" width="7" style="2" bestFit="1" customWidth="1"/>
    <col min="2502" max="2513" width="7.85546875" style="2" bestFit="1" customWidth="1"/>
    <col min="2514" max="2753" width="9.140625" style="2"/>
    <col min="2754" max="2754" width="44.140625" style="2" customWidth="1"/>
    <col min="2755" max="2755" width="9.140625" style="2" bestFit="1" customWidth="1"/>
    <col min="2756" max="2756" width="9.140625" style="2"/>
    <col min="2757" max="2757" width="7" style="2" bestFit="1" customWidth="1"/>
    <col min="2758" max="2769" width="7.85546875" style="2" bestFit="1" customWidth="1"/>
    <col min="2770" max="3009" width="9.140625" style="2"/>
    <col min="3010" max="3010" width="44.140625" style="2" customWidth="1"/>
    <col min="3011" max="3011" width="9.140625" style="2" bestFit="1" customWidth="1"/>
    <col min="3012" max="3012" width="9.140625" style="2"/>
    <col min="3013" max="3013" width="7" style="2" bestFit="1" customWidth="1"/>
    <col min="3014" max="3025" width="7.85546875" style="2" bestFit="1" customWidth="1"/>
    <col min="3026" max="3265" width="9.140625" style="2"/>
    <col min="3266" max="3266" width="44.140625" style="2" customWidth="1"/>
    <col min="3267" max="3267" width="9.140625" style="2" bestFit="1" customWidth="1"/>
    <col min="3268" max="3268" width="9.140625" style="2"/>
    <col min="3269" max="3269" width="7" style="2" bestFit="1" customWidth="1"/>
    <col min="3270" max="3281" width="7.85546875" style="2" bestFit="1" customWidth="1"/>
    <col min="3282" max="3521" width="9.140625" style="2"/>
    <col min="3522" max="3522" width="44.140625" style="2" customWidth="1"/>
    <col min="3523" max="3523" width="9.140625" style="2" bestFit="1" customWidth="1"/>
    <col min="3524" max="3524" width="9.140625" style="2"/>
    <col min="3525" max="3525" width="7" style="2" bestFit="1" customWidth="1"/>
    <col min="3526" max="3537" width="7.85546875" style="2" bestFit="1" customWidth="1"/>
    <col min="3538" max="3777" width="9.140625" style="2"/>
    <col min="3778" max="3778" width="44.140625" style="2" customWidth="1"/>
    <col min="3779" max="3779" width="9.140625" style="2" bestFit="1" customWidth="1"/>
    <col min="3780" max="3780" width="9.140625" style="2"/>
    <col min="3781" max="3781" width="7" style="2" bestFit="1" customWidth="1"/>
    <col min="3782" max="3793" width="7.85546875" style="2" bestFit="1" customWidth="1"/>
    <col min="3794" max="4033" width="9.140625" style="2"/>
    <col min="4034" max="4034" width="44.140625" style="2" customWidth="1"/>
    <col min="4035" max="4035" width="9.140625" style="2" bestFit="1" customWidth="1"/>
    <col min="4036" max="4036" width="9.140625" style="2"/>
    <col min="4037" max="4037" width="7" style="2" bestFit="1" customWidth="1"/>
    <col min="4038" max="4049" width="7.85546875" style="2" bestFit="1" customWidth="1"/>
    <col min="4050" max="4289" width="9.140625" style="2"/>
    <col min="4290" max="4290" width="44.140625" style="2" customWidth="1"/>
    <col min="4291" max="4291" width="9.140625" style="2" bestFit="1" customWidth="1"/>
    <col min="4292" max="4292" width="9.140625" style="2"/>
    <col min="4293" max="4293" width="7" style="2" bestFit="1" customWidth="1"/>
    <col min="4294" max="4305" width="7.85546875" style="2" bestFit="1" customWidth="1"/>
    <col min="4306" max="4545" width="9.140625" style="2"/>
    <col min="4546" max="4546" width="44.140625" style="2" customWidth="1"/>
    <col min="4547" max="4547" width="9.140625" style="2" bestFit="1" customWidth="1"/>
    <col min="4548" max="4548" width="9.140625" style="2"/>
    <col min="4549" max="4549" width="7" style="2" bestFit="1" customWidth="1"/>
    <col min="4550" max="4561" width="7.85546875" style="2" bestFit="1" customWidth="1"/>
    <col min="4562" max="4801" width="9.140625" style="2"/>
    <col min="4802" max="4802" width="44.140625" style="2" customWidth="1"/>
    <col min="4803" max="4803" width="9.140625" style="2" bestFit="1" customWidth="1"/>
    <col min="4804" max="4804" width="9.140625" style="2"/>
    <col min="4805" max="4805" width="7" style="2" bestFit="1" customWidth="1"/>
    <col min="4806" max="4817" width="7.85546875" style="2" bestFit="1" customWidth="1"/>
    <col min="4818" max="5057" width="9.140625" style="2"/>
    <col min="5058" max="5058" width="44.140625" style="2" customWidth="1"/>
    <col min="5059" max="5059" width="9.140625" style="2" bestFit="1" customWidth="1"/>
    <col min="5060" max="5060" width="9.140625" style="2"/>
    <col min="5061" max="5061" width="7" style="2" bestFit="1" customWidth="1"/>
    <col min="5062" max="5073" width="7.85546875" style="2" bestFit="1" customWidth="1"/>
    <col min="5074" max="5313" width="9.140625" style="2"/>
    <col min="5314" max="5314" width="44.140625" style="2" customWidth="1"/>
    <col min="5315" max="5315" width="9.140625" style="2" bestFit="1" customWidth="1"/>
    <col min="5316" max="5316" width="9.140625" style="2"/>
    <col min="5317" max="5317" width="7" style="2" bestFit="1" customWidth="1"/>
    <col min="5318" max="5329" width="7.85546875" style="2" bestFit="1" customWidth="1"/>
    <col min="5330" max="5569" width="9.140625" style="2"/>
    <col min="5570" max="5570" width="44.140625" style="2" customWidth="1"/>
    <col min="5571" max="5571" width="9.140625" style="2" bestFit="1" customWidth="1"/>
    <col min="5572" max="5572" width="9.140625" style="2"/>
    <col min="5573" max="5573" width="7" style="2" bestFit="1" customWidth="1"/>
    <col min="5574" max="5585" width="7.85546875" style="2" bestFit="1" customWidth="1"/>
    <col min="5586" max="5825" width="9.140625" style="2"/>
    <col min="5826" max="5826" width="44.140625" style="2" customWidth="1"/>
    <col min="5827" max="5827" width="9.140625" style="2" bestFit="1" customWidth="1"/>
    <col min="5828" max="5828" width="9.140625" style="2"/>
    <col min="5829" max="5829" width="7" style="2" bestFit="1" customWidth="1"/>
    <col min="5830" max="5841" width="7.85546875" style="2" bestFit="1" customWidth="1"/>
    <col min="5842" max="6081" width="9.140625" style="2"/>
    <col min="6082" max="6082" width="44.140625" style="2" customWidth="1"/>
    <col min="6083" max="6083" width="9.140625" style="2" bestFit="1" customWidth="1"/>
    <col min="6084" max="6084" width="9.140625" style="2"/>
    <col min="6085" max="6085" width="7" style="2" bestFit="1" customWidth="1"/>
    <col min="6086" max="6097" width="7.85546875" style="2" bestFit="1" customWidth="1"/>
    <col min="6098" max="6337" width="9.140625" style="2"/>
    <col min="6338" max="6338" width="44.140625" style="2" customWidth="1"/>
    <col min="6339" max="6339" width="9.140625" style="2" bestFit="1" customWidth="1"/>
    <col min="6340" max="6340" width="9.140625" style="2"/>
    <col min="6341" max="6341" width="7" style="2" bestFit="1" customWidth="1"/>
    <col min="6342" max="6353" width="7.85546875" style="2" bestFit="1" customWidth="1"/>
    <col min="6354" max="6593" width="9.140625" style="2"/>
    <col min="6594" max="6594" width="44.140625" style="2" customWidth="1"/>
    <col min="6595" max="6595" width="9.140625" style="2" bestFit="1" customWidth="1"/>
    <col min="6596" max="6596" width="9.140625" style="2"/>
    <col min="6597" max="6597" width="7" style="2" bestFit="1" customWidth="1"/>
    <col min="6598" max="6609" width="7.85546875" style="2" bestFit="1" customWidth="1"/>
    <col min="6610" max="6849" width="9.140625" style="2"/>
    <col min="6850" max="6850" width="44.140625" style="2" customWidth="1"/>
    <col min="6851" max="6851" width="9.140625" style="2" bestFit="1" customWidth="1"/>
    <col min="6852" max="6852" width="9.140625" style="2"/>
    <col min="6853" max="6853" width="7" style="2" bestFit="1" customWidth="1"/>
    <col min="6854" max="6865" width="7.85546875" style="2" bestFit="1" customWidth="1"/>
    <col min="6866" max="7105" width="9.140625" style="2"/>
    <col min="7106" max="7106" width="44.140625" style="2" customWidth="1"/>
    <col min="7107" max="7107" width="9.140625" style="2" bestFit="1" customWidth="1"/>
    <col min="7108" max="7108" width="9.140625" style="2"/>
    <col min="7109" max="7109" width="7" style="2" bestFit="1" customWidth="1"/>
    <col min="7110" max="7121" width="7.85546875" style="2" bestFit="1" customWidth="1"/>
    <col min="7122" max="7361" width="9.140625" style="2"/>
    <col min="7362" max="7362" width="44.140625" style="2" customWidth="1"/>
    <col min="7363" max="7363" width="9.140625" style="2" bestFit="1" customWidth="1"/>
    <col min="7364" max="7364" width="9.140625" style="2"/>
    <col min="7365" max="7365" width="7" style="2" bestFit="1" customWidth="1"/>
    <col min="7366" max="7377" width="7.85546875" style="2" bestFit="1" customWidth="1"/>
    <col min="7378" max="7617" width="9.140625" style="2"/>
    <col min="7618" max="7618" width="44.140625" style="2" customWidth="1"/>
    <col min="7619" max="7619" width="9.140625" style="2" bestFit="1" customWidth="1"/>
    <col min="7620" max="7620" width="9.140625" style="2"/>
    <col min="7621" max="7621" width="7" style="2" bestFit="1" customWidth="1"/>
    <col min="7622" max="7633" width="7.85546875" style="2" bestFit="1" customWidth="1"/>
    <col min="7634" max="7873" width="9.140625" style="2"/>
    <col min="7874" max="7874" width="44.140625" style="2" customWidth="1"/>
    <col min="7875" max="7875" width="9.140625" style="2" bestFit="1" customWidth="1"/>
    <col min="7876" max="7876" width="9.140625" style="2"/>
    <col min="7877" max="7877" width="7" style="2" bestFit="1" customWidth="1"/>
    <col min="7878" max="7889" width="7.85546875" style="2" bestFit="1" customWidth="1"/>
    <col min="7890" max="8129" width="9.140625" style="2"/>
    <col min="8130" max="8130" width="44.140625" style="2" customWidth="1"/>
    <col min="8131" max="8131" width="9.140625" style="2" bestFit="1" customWidth="1"/>
    <col min="8132" max="8132" width="9.140625" style="2"/>
    <col min="8133" max="8133" width="7" style="2" bestFit="1" customWidth="1"/>
    <col min="8134" max="8145" width="7.85546875" style="2" bestFit="1" customWidth="1"/>
    <col min="8146" max="8385" width="9.140625" style="2"/>
    <col min="8386" max="8386" width="44.140625" style="2" customWidth="1"/>
    <col min="8387" max="8387" width="9.140625" style="2" bestFit="1" customWidth="1"/>
    <col min="8388" max="8388" width="9.140625" style="2"/>
    <col min="8389" max="8389" width="7" style="2" bestFit="1" customWidth="1"/>
    <col min="8390" max="8401" width="7.85546875" style="2" bestFit="1" customWidth="1"/>
    <col min="8402" max="8641" width="9.140625" style="2"/>
    <col min="8642" max="8642" width="44.140625" style="2" customWidth="1"/>
    <col min="8643" max="8643" width="9.140625" style="2" bestFit="1" customWidth="1"/>
    <col min="8644" max="8644" width="9.140625" style="2"/>
    <col min="8645" max="8645" width="7" style="2" bestFit="1" customWidth="1"/>
    <col min="8646" max="8657" width="7.85546875" style="2" bestFit="1" customWidth="1"/>
    <col min="8658" max="8897" width="9.140625" style="2"/>
    <col min="8898" max="8898" width="44.140625" style="2" customWidth="1"/>
    <col min="8899" max="8899" width="9.140625" style="2" bestFit="1" customWidth="1"/>
    <col min="8900" max="8900" width="9.140625" style="2"/>
    <col min="8901" max="8901" width="7" style="2" bestFit="1" customWidth="1"/>
    <col min="8902" max="8913" width="7.85546875" style="2" bestFit="1" customWidth="1"/>
    <col min="8914" max="9153" width="9.140625" style="2"/>
    <col min="9154" max="9154" width="44.140625" style="2" customWidth="1"/>
    <col min="9155" max="9155" width="9.140625" style="2" bestFit="1" customWidth="1"/>
    <col min="9156" max="9156" width="9.140625" style="2"/>
    <col min="9157" max="9157" width="7" style="2" bestFit="1" customWidth="1"/>
    <col min="9158" max="9169" width="7.85546875" style="2" bestFit="1" customWidth="1"/>
    <col min="9170" max="9409" width="9.140625" style="2"/>
    <col min="9410" max="9410" width="44.140625" style="2" customWidth="1"/>
    <col min="9411" max="9411" width="9.140625" style="2" bestFit="1" customWidth="1"/>
    <col min="9412" max="9412" width="9.140625" style="2"/>
    <col min="9413" max="9413" width="7" style="2" bestFit="1" customWidth="1"/>
    <col min="9414" max="9425" width="7.85546875" style="2" bestFit="1" customWidth="1"/>
    <col min="9426" max="9665" width="9.140625" style="2"/>
    <col min="9666" max="9666" width="44.140625" style="2" customWidth="1"/>
    <col min="9667" max="9667" width="9.140625" style="2" bestFit="1" customWidth="1"/>
    <col min="9668" max="9668" width="9.140625" style="2"/>
    <col min="9669" max="9669" width="7" style="2" bestFit="1" customWidth="1"/>
    <col min="9670" max="9681" width="7.85546875" style="2" bestFit="1" customWidth="1"/>
    <col min="9682" max="9921" width="9.140625" style="2"/>
    <col min="9922" max="9922" width="44.140625" style="2" customWidth="1"/>
    <col min="9923" max="9923" width="9.140625" style="2" bestFit="1" customWidth="1"/>
    <col min="9924" max="9924" width="9.140625" style="2"/>
    <col min="9925" max="9925" width="7" style="2" bestFit="1" customWidth="1"/>
    <col min="9926" max="9937" width="7.85546875" style="2" bestFit="1" customWidth="1"/>
    <col min="9938" max="10177" width="9.140625" style="2"/>
    <col min="10178" max="10178" width="44.140625" style="2" customWidth="1"/>
    <col min="10179" max="10179" width="9.140625" style="2" bestFit="1" customWidth="1"/>
    <col min="10180" max="10180" width="9.140625" style="2"/>
    <col min="10181" max="10181" width="7" style="2" bestFit="1" customWidth="1"/>
    <col min="10182" max="10193" width="7.85546875" style="2" bestFit="1" customWidth="1"/>
    <col min="10194" max="10433" width="9.140625" style="2"/>
    <col min="10434" max="10434" width="44.140625" style="2" customWidth="1"/>
    <col min="10435" max="10435" width="9.140625" style="2" bestFit="1" customWidth="1"/>
    <col min="10436" max="10436" width="9.140625" style="2"/>
    <col min="10437" max="10437" width="7" style="2" bestFit="1" customWidth="1"/>
    <col min="10438" max="10449" width="7.85546875" style="2" bestFit="1" customWidth="1"/>
    <col min="10450" max="10689" width="9.140625" style="2"/>
    <col min="10690" max="10690" width="44.140625" style="2" customWidth="1"/>
    <col min="10691" max="10691" width="9.140625" style="2" bestFit="1" customWidth="1"/>
    <col min="10692" max="10692" width="9.140625" style="2"/>
    <col min="10693" max="10693" width="7" style="2" bestFit="1" customWidth="1"/>
    <col min="10694" max="10705" width="7.85546875" style="2" bestFit="1" customWidth="1"/>
    <col min="10706" max="10945" width="9.140625" style="2"/>
    <col min="10946" max="10946" width="44.140625" style="2" customWidth="1"/>
    <col min="10947" max="10947" width="9.140625" style="2" bestFit="1" customWidth="1"/>
    <col min="10948" max="10948" width="9.140625" style="2"/>
    <col min="10949" max="10949" width="7" style="2" bestFit="1" customWidth="1"/>
    <col min="10950" max="10961" width="7.85546875" style="2" bestFit="1" customWidth="1"/>
    <col min="10962" max="11201" width="9.140625" style="2"/>
    <col min="11202" max="11202" width="44.140625" style="2" customWidth="1"/>
    <col min="11203" max="11203" width="9.140625" style="2" bestFit="1" customWidth="1"/>
    <col min="11204" max="11204" width="9.140625" style="2"/>
    <col min="11205" max="11205" width="7" style="2" bestFit="1" customWidth="1"/>
    <col min="11206" max="11217" width="7.85546875" style="2" bestFit="1" customWidth="1"/>
    <col min="11218" max="11457" width="9.140625" style="2"/>
    <col min="11458" max="11458" width="44.140625" style="2" customWidth="1"/>
    <col min="11459" max="11459" width="9.140625" style="2" bestFit="1" customWidth="1"/>
    <col min="11460" max="11460" width="9.140625" style="2"/>
    <col min="11461" max="11461" width="7" style="2" bestFit="1" customWidth="1"/>
    <col min="11462" max="11473" width="7.85546875" style="2" bestFit="1" customWidth="1"/>
    <col min="11474" max="11713" width="9.140625" style="2"/>
    <col min="11714" max="11714" width="44.140625" style="2" customWidth="1"/>
    <col min="11715" max="11715" width="9.140625" style="2" bestFit="1" customWidth="1"/>
    <col min="11716" max="11716" width="9.140625" style="2"/>
    <col min="11717" max="11717" width="7" style="2" bestFit="1" customWidth="1"/>
    <col min="11718" max="11729" width="7.85546875" style="2" bestFit="1" customWidth="1"/>
    <col min="11730" max="11969" width="9.140625" style="2"/>
    <col min="11970" max="11970" width="44.140625" style="2" customWidth="1"/>
    <col min="11971" max="11971" width="9.140625" style="2" bestFit="1" customWidth="1"/>
    <col min="11972" max="11972" width="9.140625" style="2"/>
    <col min="11973" max="11973" width="7" style="2" bestFit="1" customWidth="1"/>
    <col min="11974" max="11985" width="7.85546875" style="2" bestFit="1" customWidth="1"/>
    <col min="11986" max="12225" width="9.140625" style="2"/>
    <col min="12226" max="12226" width="44.140625" style="2" customWidth="1"/>
    <col min="12227" max="12227" width="9.140625" style="2" bestFit="1" customWidth="1"/>
    <col min="12228" max="12228" width="9.140625" style="2"/>
    <col min="12229" max="12229" width="7" style="2" bestFit="1" customWidth="1"/>
    <col min="12230" max="12241" width="7.85546875" style="2" bestFit="1" customWidth="1"/>
    <col min="12242" max="12481" width="9.140625" style="2"/>
    <col min="12482" max="12482" width="44.140625" style="2" customWidth="1"/>
    <col min="12483" max="12483" width="9.140625" style="2" bestFit="1" customWidth="1"/>
    <col min="12484" max="12484" width="9.140625" style="2"/>
    <col min="12485" max="12485" width="7" style="2" bestFit="1" customWidth="1"/>
    <col min="12486" max="12497" width="7.85546875" style="2" bestFit="1" customWidth="1"/>
    <col min="12498" max="12737" width="9.140625" style="2"/>
    <col min="12738" max="12738" width="44.140625" style="2" customWidth="1"/>
    <col min="12739" max="12739" width="9.140625" style="2" bestFit="1" customWidth="1"/>
    <col min="12740" max="12740" width="9.140625" style="2"/>
    <col min="12741" max="12741" width="7" style="2" bestFit="1" customWidth="1"/>
    <col min="12742" max="12753" width="7.85546875" style="2" bestFit="1" customWidth="1"/>
    <col min="12754" max="12993" width="9.140625" style="2"/>
    <col min="12994" max="12994" width="44.140625" style="2" customWidth="1"/>
    <col min="12995" max="12995" width="9.140625" style="2" bestFit="1" customWidth="1"/>
    <col min="12996" max="12996" width="9.140625" style="2"/>
    <col min="12997" max="12997" width="7" style="2" bestFit="1" customWidth="1"/>
    <col min="12998" max="13009" width="7.85546875" style="2" bestFit="1" customWidth="1"/>
    <col min="13010" max="13249" width="9.140625" style="2"/>
    <col min="13250" max="13250" width="44.140625" style="2" customWidth="1"/>
    <col min="13251" max="13251" width="9.140625" style="2" bestFit="1" customWidth="1"/>
    <col min="13252" max="13252" width="9.140625" style="2"/>
    <col min="13253" max="13253" width="7" style="2" bestFit="1" customWidth="1"/>
    <col min="13254" max="13265" width="7.85546875" style="2" bestFit="1" customWidth="1"/>
    <col min="13266" max="13505" width="9.140625" style="2"/>
    <col min="13506" max="13506" width="44.140625" style="2" customWidth="1"/>
    <col min="13507" max="13507" width="9.140625" style="2" bestFit="1" customWidth="1"/>
    <col min="13508" max="13508" width="9.140625" style="2"/>
    <col min="13509" max="13509" width="7" style="2" bestFit="1" customWidth="1"/>
    <col min="13510" max="13521" width="7.85546875" style="2" bestFit="1" customWidth="1"/>
    <col min="13522" max="13761" width="9.140625" style="2"/>
    <col min="13762" max="13762" width="44.140625" style="2" customWidth="1"/>
    <col min="13763" max="13763" width="9.140625" style="2" bestFit="1" customWidth="1"/>
    <col min="13764" max="13764" width="9.140625" style="2"/>
    <col min="13765" max="13765" width="7" style="2" bestFit="1" customWidth="1"/>
    <col min="13766" max="13777" width="7.85546875" style="2" bestFit="1" customWidth="1"/>
    <col min="13778" max="14017" width="9.140625" style="2"/>
    <col min="14018" max="14018" width="44.140625" style="2" customWidth="1"/>
    <col min="14019" max="14019" width="9.140625" style="2" bestFit="1" customWidth="1"/>
    <col min="14020" max="14020" width="9.140625" style="2"/>
    <col min="14021" max="14021" width="7" style="2" bestFit="1" customWidth="1"/>
    <col min="14022" max="14033" width="7.85546875" style="2" bestFit="1" customWidth="1"/>
    <col min="14034" max="14273" width="9.140625" style="2"/>
    <col min="14274" max="14274" width="44.140625" style="2" customWidth="1"/>
    <col min="14275" max="14275" width="9.140625" style="2" bestFit="1" customWidth="1"/>
    <col min="14276" max="14276" width="9.140625" style="2"/>
    <col min="14277" max="14277" width="7" style="2" bestFit="1" customWidth="1"/>
    <col min="14278" max="14289" width="7.85546875" style="2" bestFit="1" customWidth="1"/>
    <col min="14290" max="14529" width="9.140625" style="2"/>
    <col min="14530" max="14530" width="44.140625" style="2" customWidth="1"/>
    <col min="14531" max="14531" width="9.140625" style="2" bestFit="1" customWidth="1"/>
    <col min="14532" max="14532" width="9.140625" style="2"/>
    <col min="14533" max="14533" width="7" style="2" bestFit="1" customWidth="1"/>
    <col min="14534" max="14545" width="7.85546875" style="2" bestFit="1" customWidth="1"/>
    <col min="14546" max="14785" width="9.140625" style="2"/>
    <col min="14786" max="14786" width="44.140625" style="2" customWidth="1"/>
    <col min="14787" max="14787" width="9.140625" style="2" bestFit="1" customWidth="1"/>
    <col min="14788" max="14788" width="9.140625" style="2"/>
    <col min="14789" max="14789" width="7" style="2" bestFit="1" customWidth="1"/>
    <col min="14790" max="14801" width="7.85546875" style="2" bestFit="1" customWidth="1"/>
    <col min="14802" max="15041" width="9.140625" style="2"/>
    <col min="15042" max="15042" width="44.140625" style="2" customWidth="1"/>
    <col min="15043" max="15043" width="9.140625" style="2" bestFit="1" customWidth="1"/>
    <col min="15044" max="15044" width="9.140625" style="2"/>
    <col min="15045" max="15045" width="7" style="2" bestFit="1" customWidth="1"/>
    <col min="15046" max="15057" width="7.85546875" style="2" bestFit="1" customWidth="1"/>
    <col min="15058" max="15297" width="9.140625" style="2"/>
    <col min="15298" max="15298" width="44.140625" style="2" customWidth="1"/>
    <col min="15299" max="15299" width="9.140625" style="2" bestFit="1" customWidth="1"/>
    <col min="15300" max="15300" width="9.140625" style="2"/>
    <col min="15301" max="15301" width="7" style="2" bestFit="1" customWidth="1"/>
    <col min="15302" max="15313" width="7.85546875" style="2" bestFit="1" customWidth="1"/>
    <col min="15314" max="15553" width="9.140625" style="2"/>
    <col min="15554" max="15554" width="44.140625" style="2" customWidth="1"/>
    <col min="15555" max="15555" width="9.140625" style="2" bestFit="1" customWidth="1"/>
    <col min="15556" max="15556" width="9.140625" style="2"/>
    <col min="15557" max="15557" width="7" style="2" bestFit="1" customWidth="1"/>
    <col min="15558" max="15569" width="7.85546875" style="2" bestFit="1" customWidth="1"/>
    <col min="15570" max="15809" width="9.140625" style="2"/>
    <col min="15810" max="15810" width="44.140625" style="2" customWidth="1"/>
    <col min="15811" max="15811" width="9.140625" style="2" bestFit="1" customWidth="1"/>
    <col min="15812" max="15812" width="9.140625" style="2"/>
    <col min="15813" max="15813" width="7" style="2" bestFit="1" customWidth="1"/>
    <col min="15814" max="15825" width="7.85546875" style="2" bestFit="1" customWidth="1"/>
    <col min="15826" max="16065" width="9.140625" style="2"/>
    <col min="16066" max="16066" width="44.140625" style="2" customWidth="1"/>
    <col min="16067" max="16067" width="9.140625" style="2" bestFit="1" customWidth="1"/>
    <col min="16068" max="16068" width="9.140625" style="2"/>
    <col min="16069" max="16069" width="7" style="2" bestFit="1" customWidth="1"/>
    <col min="16070" max="16081" width="7.85546875" style="2" bestFit="1" customWidth="1"/>
    <col min="16082" max="16384" width="9.140625" style="2"/>
  </cols>
  <sheetData>
    <row r="1" spans="1:2">
      <c r="A1" s="9" t="s">
        <v>137</v>
      </c>
      <c r="B1" s="9"/>
    </row>
    <row r="4" spans="1:2">
      <c r="A4" s="1" t="s">
        <v>0</v>
      </c>
      <c r="B4" s="1" t="s">
        <v>1</v>
      </c>
    </row>
    <row r="5" spans="1:2" ht="14.25">
      <c r="A5" s="3" t="s">
        <v>2</v>
      </c>
      <c r="B5" s="26">
        <f>B6</f>
        <v>5257188.9000000004</v>
      </c>
    </row>
    <row r="6" spans="1:2" ht="14.25">
      <c r="A6" s="5" t="s">
        <v>3</v>
      </c>
      <c r="B6" s="30">
        <f>B7</f>
        <v>5257188.9000000004</v>
      </c>
    </row>
    <row r="7" spans="1:2" ht="14.25">
      <c r="A7" s="5" t="s">
        <v>4</v>
      </c>
      <c r="B7" s="30">
        <f>B8+B47</f>
        <v>5257188.9000000004</v>
      </c>
    </row>
    <row r="8" spans="1:2" ht="14.25">
      <c r="A8" s="5" t="s">
        <v>5</v>
      </c>
      <c r="B8" s="30">
        <f>B9+B14+B20+B24+B30+B32+B35+B37+B45</f>
        <v>5237404.6000000006</v>
      </c>
    </row>
    <row r="9" spans="1:2" ht="14.25">
      <c r="A9" s="5" t="s">
        <v>6</v>
      </c>
      <c r="B9" s="31">
        <f>B10+B11+B12+B13</f>
        <v>1207986.0000000002</v>
      </c>
    </row>
    <row r="10" spans="1:2" ht="14.25">
      <c r="A10" s="7" t="s">
        <v>7</v>
      </c>
      <c r="B10" s="28">
        <v>772371.3</v>
      </c>
    </row>
    <row r="11" spans="1:2" ht="14.25">
      <c r="A11" s="7" t="s">
        <v>8</v>
      </c>
      <c r="B11" s="28">
        <v>234210.9</v>
      </c>
    </row>
    <row r="12" spans="1:2" ht="14.25">
      <c r="A12" s="7" t="s">
        <v>9</v>
      </c>
      <c r="B12" s="28">
        <v>129888</v>
      </c>
    </row>
    <row r="13" spans="1:2" ht="14.25">
      <c r="A13" s="7" t="s">
        <v>10</v>
      </c>
      <c r="B13" s="28">
        <v>71515.8</v>
      </c>
    </row>
    <row r="14" spans="1:2" ht="14.25">
      <c r="A14" s="5" t="s">
        <v>11</v>
      </c>
      <c r="B14" s="27">
        <f>B15+B16+B17+B18+B19</f>
        <v>162644.70000000001</v>
      </c>
    </row>
    <row r="15" spans="1:2" ht="14.25">
      <c r="A15" s="7" t="s">
        <v>12</v>
      </c>
      <c r="B15" s="28">
        <v>114453.7</v>
      </c>
    </row>
    <row r="16" spans="1:2" ht="14.25">
      <c r="A16" s="7" t="s">
        <v>13</v>
      </c>
      <c r="B16" s="28">
        <v>12047.8</v>
      </c>
    </row>
    <row r="17" spans="1:2" ht="14.25">
      <c r="A17" s="7" t="s">
        <v>14</v>
      </c>
      <c r="B17" s="28">
        <v>9638.2000000000007</v>
      </c>
    </row>
    <row r="18" spans="1:2" ht="14.25">
      <c r="A18" s="7" t="s">
        <v>15</v>
      </c>
      <c r="B18" s="28">
        <v>2409.5</v>
      </c>
    </row>
    <row r="19" spans="1:2" ht="14.25">
      <c r="A19" s="7" t="s">
        <v>16</v>
      </c>
      <c r="B19" s="28">
        <v>24095.5</v>
      </c>
    </row>
    <row r="20" spans="1:2" ht="14.25">
      <c r="A20" s="5" t="s">
        <v>17</v>
      </c>
      <c r="B20" s="27">
        <f>B21+B22+B23</f>
        <v>96106.400000000009</v>
      </c>
    </row>
    <row r="21" spans="1:2" ht="14.25">
      <c r="A21" s="7" t="s">
        <v>18</v>
      </c>
      <c r="B21" s="28">
        <v>44485.7</v>
      </c>
    </row>
    <row r="22" spans="1:2" ht="14.25">
      <c r="A22" s="7" t="s">
        <v>19</v>
      </c>
      <c r="B22" s="28">
        <v>26925.9</v>
      </c>
    </row>
    <row r="23" spans="1:2" ht="14.25">
      <c r="A23" s="7" t="s">
        <v>20</v>
      </c>
      <c r="B23" s="28">
        <v>24694.799999999999</v>
      </c>
    </row>
    <row r="24" spans="1:2" ht="14.25">
      <c r="A24" s="5" t="s">
        <v>21</v>
      </c>
      <c r="B24" s="27">
        <f>B25+B26+B27+B28+B29</f>
        <v>68396.3</v>
      </c>
    </row>
    <row r="25" spans="1:2" ht="14.25">
      <c r="A25" s="7" t="s">
        <v>22</v>
      </c>
      <c r="B25" s="28">
        <v>15304.9</v>
      </c>
    </row>
    <row r="26" spans="1:2" ht="14.25">
      <c r="A26" s="7" t="s">
        <v>23</v>
      </c>
      <c r="B26" s="28">
        <v>15840</v>
      </c>
    </row>
    <row r="27" spans="1:2" ht="14.25">
      <c r="A27" s="7" t="s">
        <v>24</v>
      </c>
      <c r="B27" s="28">
        <v>12069.2</v>
      </c>
    </row>
    <row r="28" spans="1:2" ht="14.25">
      <c r="A28" s="7" t="s">
        <v>25</v>
      </c>
      <c r="B28" s="28">
        <v>11560</v>
      </c>
    </row>
    <row r="29" spans="1:2" ht="14.25">
      <c r="A29" s="7" t="s">
        <v>26</v>
      </c>
      <c r="B29" s="28">
        <v>13622.2</v>
      </c>
    </row>
    <row r="30" spans="1:2" ht="14.25">
      <c r="A30" s="5" t="s">
        <v>27</v>
      </c>
      <c r="B30" s="27">
        <f>B31</f>
        <v>2260</v>
      </c>
    </row>
    <row r="31" spans="1:2" ht="14.25">
      <c r="A31" s="7" t="s">
        <v>28</v>
      </c>
      <c r="B31" s="28">
        <v>2260</v>
      </c>
    </row>
    <row r="32" spans="1:2" ht="14.25">
      <c r="A32" s="5" t="s">
        <v>29</v>
      </c>
      <c r="B32" s="27">
        <f>B33+B34</f>
        <v>43577.8</v>
      </c>
    </row>
    <row r="33" spans="1:2" ht="14.25">
      <c r="A33" s="7" t="s">
        <v>30</v>
      </c>
      <c r="B33" s="28">
        <v>5000</v>
      </c>
    </row>
    <row r="34" spans="1:2" ht="14.25">
      <c r="A34" s="7" t="s">
        <v>31</v>
      </c>
      <c r="B34" s="28">
        <v>38577.800000000003</v>
      </c>
    </row>
    <row r="35" spans="1:2" ht="14.25">
      <c r="A35" s="5" t="s">
        <v>32</v>
      </c>
      <c r="B35" s="27">
        <f>B36</f>
        <v>273021.2</v>
      </c>
    </row>
    <row r="36" spans="1:2" ht="14.25">
      <c r="A36" s="7" t="s">
        <v>33</v>
      </c>
      <c r="B36" s="28">
        <v>273021.2</v>
      </c>
    </row>
    <row r="37" spans="1:2" ht="14.25">
      <c r="A37" s="5" t="s">
        <v>34</v>
      </c>
      <c r="B37" s="27">
        <f>B38+B39+B40+B41+B42+B43+B44</f>
        <v>213104.50000000003</v>
      </c>
    </row>
    <row r="38" spans="1:2" ht="14.25">
      <c r="A38" s="7" t="s">
        <v>35</v>
      </c>
      <c r="B38" s="28">
        <f>56400+85583.5</f>
        <v>141983.5</v>
      </c>
    </row>
    <row r="39" spans="1:2" ht="14.25">
      <c r="A39" s="7" t="s">
        <v>36</v>
      </c>
      <c r="B39" s="28">
        <v>2852.2</v>
      </c>
    </row>
    <row r="40" spans="1:2" ht="14.25">
      <c r="A40" s="7" t="s">
        <v>37</v>
      </c>
      <c r="B40" s="28">
        <v>871.2</v>
      </c>
    </row>
    <row r="41" spans="1:2" ht="14.25">
      <c r="A41" s="7" t="s">
        <v>38</v>
      </c>
      <c r="B41" s="28">
        <v>185.1</v>
      </c>
    </row>
    <row r="42" spans="1:2" ht="14.25">
      <c r="A42" s="7" t="s">
        <v>39</v>
      </c>
      <c r="B42" s="28">
        <v>12295</v>
      </c>
    </row>
    <row r="43" spans="1:2" ht="14.25">
      <c r="A43" s="7" t="s">
        <v>40</v>
      </c>
      <c r="B43" s="28">
        <v>742.5</v>
      </c>
    </row>
    <row r="44" spans="1:2" ht="14.25">
      <c r="A44" s="7" t="s">
        <v>41</v>
      </c>
      <c r="B44" s="28">
        <v>54175</v>
      </c>
    </row>
    <row r="45" spans="1:2" ht="14.25">
      <c r="A45" s="5" t="s">
        <v>42</v>
      </c>
      <c r="B45" s="27">
        <f>B46</f>
        <v>3170307.7</v>
      </c>
    </row>
    <row r="46" spans="1:2" ht="14.25">
      <c r="A46" s="7" t="s">
        <v>43</v>
      </c>
      <c r="B46" s="28">
        <v>3170307.7</v>
      </c>
    </row>
    <row r="47" spans="1:2" ht="14.25">
      <c r="A47" s="5" t="s">
        <v>44</v>
      </c>
      <c r="B47" s="27">
        <f>B48</f>
        <v>19784.3</v>
      </c>
    </row>
    <row r="48" spans="1:2" ht="14.25">
      <c r="A48" s="7" t="s">
        <v>45</v>
      </c>
      <c r="B48" s="28">
        <v>19784.3</v>
      </c>
    </row>
    <row r="49" spans="1:2" ht="14.25">
      <c r="A49" s="8" t="s">
        <v>64</v>
      </c>
      <c r="B49" s="28">
        <v>18104.3</v>
      </c>
    </row>
    <row r="50" spans="1:2" ht="14.25">
      <c r="A50" s="7" t="s">
        <v>46</v>
      </c>
      <c r="B50" s="4">
        <v>1680</v>
      </c>
    </row>
    <row r="51" spans="1:2" ht="14.25">
      <c r="A51" s="5" t="s">
        <v>47</v>
      </c>
      <c r="B51" s="6">
        <f>+B53+B54</f>
        <v>5257188.9000000004</v>
      </c>
    </row>
    <row r="52" spans="1:2" ht="14.25">
      <c r="A52" s="5" t="s">
        <v>48</v>
      </c>
      <c r="B52" s="6">
        <f>+B53</f>
        <v>4657188.9000000004</v>
      </c>
    </row>
    <row r="53" spans="1:2" ht="14.25">
      <c r="A53" s="7" t="s">
        <v>49</v>
      </c>
      <c r="B53" s="29">
        <f>5257188.9-B54</f>
        <v>4657188.9000000004</v>
      </c>
    </row>
    <row r="54" spans="1:2" ht="14.25">
      <c r="A54" s="5" t="s">
        <v>50</v>
      </c>
      <c r="B54" s="6">
        <v>600000</v>
      </c>
    </row>
    <row r="55" spans="1:2" ht="14.25">
      <c r="A55" s="7" t="s">
        <v>51</v>
      </c>
      <c r="B55" s="4">
        <v>500000</v>
      </c>
    </row>
    <row r="56" spans="1:2" ht="14.25">
      <c r="A56" s="7" t="s">
        <v>52</v>
      </c>
      <c r="B56" s="4">
        <v>100000</v>
      </c>
    </row>
    <row r="57" spans="1:2" ht="14.25">
      <c r="A57" s="7" t="s">
        <v>53</v>
      </c>
      <c r="B57" s="4">
        <v>253</v>
      </c>
    </row>
    <row r="58" spans="1:2" ht="14.25">
      <c r="A58" s="7" t="s">
        <v>54</v>
      </c>
      <c r="B58" s="4">
        <v>1</v>
      </c>
    </row>
    <row r="59" spans="1:2" ht="14.25">
      <c r="A59" s="7" t="s">
        <v>55</v>
      </c>
      <c r="B59" s="4">
        <v>1</v>
      </c>
    </row>
    <row r="60" spans="1:2" ht="14.25">
      <c r="A60" s="5" t="s">
        <v>56</v>
      </c>
      <c r="B60" s="6">
        <v>84</v>
      </c>
    </row>
    <row r="61" spans="1:2" ht="14.25">
      <c r="A61" s="7" t="s">
        <v>57</v>
      </c>
      <c r="B61" s="4">
        <v>2</v>
      </c>
    </row>
    <row r="62" spans="1:2" ht="14.25">
      <c r="A62" s="7" t="s">
        <v>58</v>
      </c>
      <c r="B62" s="4">
        <v>70</v>
      </c>
    </row>
    <row r="63" spans="1:2" ht="14.25">
      <c r="A63" s="7" t="s">
        <v>59</v>
      </c>
      <c r="B63" s="4">
        <v>12</v>
      </c>
    </row>
    <row r="64" spans="1:2" ht="14.25">
      <c r="A64" s="7" t="s">
        <v>60</v>
      </c>
      <c r="B64" s="4">
        <v>84</v>
      </c>
    </row>
    <row r="65" spans="1:2" ht="14.25">
      <c r="A65" s="7" t="s">
        <v>61</v>
      </c>
      <c r="B65" s="4">
        <v>84</v>
      </c>
    </row>
    <row r="66" spans="1:2" ht="14.25">
      <c r="A66" s="7" t="s">
        <v>62</v>
      </c>
      <c r="B66" s="4">
        <v>84</v>
      </c>
    </row>
    <row r="67" spans="1:2" ht="14.25">
      <c r="A67" s="7" t="s">
        <v>63</v>
      </c>
      <c r="B67" s="4">
        <v>84</v>
      </c>
    </row>
  </sheetData>
  <mergeCells count="1">
    <mergeCell ref="A1:B1"/>
  </mergeCells>
  <pageMargins left="0.69" right="0.18" top="0.42" bottom="0.24" header="0.3" footer="0.21"/>
  <pageSetup paperSize="9" scale="9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pane xSplit="1" ySplit="3" topLeftCell="B43" activePane="bottomRight" state="frozen"/>
      <selection pane="topRight" activeCell="C1" sqref="C1"/>
      <selection pane="bottomLeft" activeCell="A11" sqref="A11"/>
      <selection pane="bottomRight" activeCell="A63" sqref="A63"/>
    </sheetView>
  </sheetViews>
  <sheetFormatPr defaultRowHeight="11.25"/>
  <cols>
    <col min="1" max="1" width="67.140625" style="11" customWidth="1"/>
    <col min="2" max="2" width="9.140625" style="25" bestFit="1" customWidth="1"/>
    <col min="3" max="14" width="9" style="11" bestFit="1" customWidth="1"/>
    <col min="15" max="16384" width="9.140625" style="11"/>
  </cols>
  <sheetData>
    <row r="1" spans="1:14" ht="15">
      <c r="A1" s="10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>
      <c r="A3" s="12" t="s">
        <v>0</v>
      </c>
      <c r="B3" s="13" t="s">
        <v>66</v>
      </c>
      <c r="C3" s="12" t="s">
        <v>67</v>
      </c>
      <c r="D3" s="12" t="s">
        <v>68</v>
      </c>
      <c r="E3" s="12" t="s">
        <v>69</v>
      </c>
      <c r="F3" s="12" t="s">
        <v>70</v>
      </c>
      <c r="G3" s="12" t="s">
        <v>71</v>
      </c>
      <c r="H3" s="12" t="s">
        <v>72</v>
      </c>
      <c r="I3" s="12" t="s">
        <v>73</v>
      </c>
      <c r="J3" s="12" t="s">
        <v>74</v>
      </c>
      <c r="K3" s="12" t="s">
        <v>75</v>
      </c>
      <c r="L3" s="12" t="s">
        <v>76</v>
      </c>
      <c r="M3" s="12" t="s">
        <v>77</v>
      </c>
      <c r="N3" s="12" t="s">
        <v>78</v>
      </c>
    </row>
    <row r="4" spans="1:14" s="16" customFormat="1">
      <c r="A4" s="14" t="s">
        <v>79</v>
      </c>
      <c r="B4" s="15">
        <f>B5</f>
        <v>5257188.9000000004</v>
      </c>
      <c r="C4" s="15">
        <f t="shared" ref="C4:N5" si="0">C5</f>
        <v>345703.60416666674</v>
      </c>
      <c r="D4" s="15">
        <f t="shared" si="0"/>
        <v>500212.3125</v>
      </c>
      <c r="E4" s="15">
        <f t="shared" si="0"/>
        <v>468458.21250000002</v>
      </c>
      <c r="F4" s="15">
        <f t="shared" si="0"/>
        <v>512854.0458333334</v>
      </c>
      <c r="G4" s="15">
        <f t="shared" si="0"/>
        <v>456886.61249999999</v>
      </c>
      <c r="H4" s="15">
        <f t="shared" si="0"/>
        <v>458168.30833333335</v>
      </c>
      <c r="I4" s="15">
        <f t="shared" si="0"/>
        <v>425484.57500000001</v>
      </c>
      <c r="J4" s="15">
        <f t="shared" si="0"/>
        <v>425484.57500000001</v>
      </c>
      <c r="K4" s="15">
        <f t="shared" si="0"/>
        <v>448236.40833333333</v>
      </c>
      <c r="L4" s="15">
        <f t="shared" si="0"/>
        <v>406098.5458333334</v>
      </c>
      <c r="M4" s="15">
        <f t="shared" si="0"/>
        <v>406098.5458333334</v>
      </c>
      <c r="N4" s="15">
        <f t="shared" si="0"/>
        <v>403503.13750000007</v>
      </c>
    </row>
    <row r="5" spans="1:14" s="16" customFormat="1">
      <c r="A5" s="17" t="s">
        <v>80</v>
      </c>
      <c r="B5" s="18">
        <f>B6</f>
        <v>5257188.9000000004</v>
      </c>
      <c r="C5" s="18">
        <f t="shared" si="0"/>
        <v>345703.60416666674</v>
      </c>
      <c r="D5" s="18">
        <f t="shared" si="0"/>
        <v>500212.3125</v>
      </c>
      <c r="E5" s="18">
        <f t="shared" si="0"/>
        <v>468458.21250000002</v>
      </c>
      <c r="F5" s="18">
        <f t="shared" si="0"/>
        <v>512854.0458333334</v>
      </c>
      <c r="G5" s="18">
        <f t="shared" si="0"/>
        <v>456886.61249999999</v>
      </c>
      <c r="H5" s="18">
        <f t="shared" si="0"/>
        <v>458168.30833333335</v>
      </c>
      <c r="I5" s="18">
        <f t="shared" si="0"/>
        <v>425484.57500000001</v>
      </c>
      <c r="J5" s="18">
        <f t="shared" si="0"/>
        <v>425484.57500000001</v>
      </c>
      <c r="K5" s="18">
        <f t="shared" si="0"/>
        <v>448236.40833333333</v>
      </c>
      <c r="L5" s="18">
        <f t="shared" si="0"/>
        <v>406098.5458333334</v>
      </c>
      <c r="M5" s="18">
        <f t="shared" si="0"/>
        <v>406098.5458333334</v>
      </c>
      <c r="N5" s="18">
        <f t="shared" si="0"/>
        <v>403503.13750000007</v>
      </c>
    </row>
    <row r="6" spans="1:14" s="16" customFormat="1">
      <c r="A6" s="17" t="s">
        <v>81</v>
      </c>
      <c r="B6" s="18">
        <f>B7+B46</f>
        <v>5257188.9000000004</v>
      </c>
      <c r="C6" s="18">
        <f t="shared" ref="C6:N6" si="1">C7+C46</f>
        <v>345703.60416666674</v>
      </c>
      <c r="D6" s="18">
        <f t="shared" si="1"/>
        <v>500212.3125</v>
      </c>
      <c r="E6" s="18">
        <f t="shared" si="1"/>
        <v>468458.21250000002</v>
      </c>
      <c r="F6" s="18">
        <f t="shared" si="1"/>
        <v>512854.0458333334</v>
      </c>
      <c r="G6" s="18">
        <f>G7+G46</f>
        <v>456886.61249999999</v>
      </c>
      <c r="H6" s="18">
        <f t="shared" si="1"/>
        <v>458168.30833333335</v>
      </c>
      <c r="I6" s="18">
        <f t="shared" si="1"/>
        <v>425484.57500000001</v>
      </c>
      <c r="J6" s="18">
        <f t="shared" si="1"/>
        <v>425484.57500000001</v>
      </c>
      <c r="K6" s="18">
        <f t="shared" si="1"/>
        <v>448236.40833333333</v>
      </c>
      <c r="L6" s="18">
        <f t="shared" si="1"/>
        <v>406098.5458333334</v>
      </c>
      <c r="M6" s="18">
        <f t="shared" si="1"/>
        <v>406098.5458333334</v>
      </c>
      <c r="N6" s="18">
        <f t="shared" si="1"/>
        <v>403503.13750000007</v>
      </c>
    </row>
    <row r="7" spans="1:14" s="16" customFormat="1">
      <c r="A7" s="17" t="s">
        <v>82</v>
      </c>
      <c r="B7" s="18">
        <f>B8+B13+B19+B23+B29+B31+B34+B36+B44</f>
        <v>5237404.6000000006</v>
      </c>
      <c r="C7" s="18">
        <f t="shared" ref="C7:N7" si="2">C8+C13+C19+C23+C29+C31+C34+C36+C44</f>
        <v>344023.60416666674</v>
      </c>
      <c r="D7" s="18">
        <f t="shared" si="2"/>
        <v>500212.3125</v>
      </c>
      <c r="E7" s="18">
        <f t="shared" si="2"/>
        <v>468458.21250000002</v>
      </c>
      <c r="F7" s="18">
        <f t="shared" si="2"/>
        <v>512854.0458333334</v>
      </c>
      <c r="G7" s="18">
        <f t="shared" si="2"/>
        <v>438782.3125</v>
      </c>
      <c r="H7" s="18">
        <f t="shared" si="2"/>
        <v>458168.30833333335</v>
      </c>
      <c r="I7" s="18">
        <f t="shared" si="2"/>
        <v>425484.57500000001</v>
      </c>
      <c r="J7" s="18">
        <f t="shared" si="2"/>
        <v>425484.57500000001</v>
      </c>
      <c r="K7" s="18">
        <f t="shared" si="2"/>
        <v>448236.40833333333</v>
      </c>
      <c r="L7" s="18">
        <f t="shared" si="2"/>
        <v>406098.5458333334</v>
      </c>
      <c r="M7" s="18">
        <f t="shared" si="2"/>
        <v>406098.5458333334</v>
      </c>
      <c r="N7" s="18">
        <f t="shared" si="2"/>
        <v>403503.13750000007</v>
      </c>
    </row>
    <row r="8" spans="1:14">
      <c r="A8" s="19" t="s">
        <v>83</v>
      </c>
      <c r="B8" s="20">
        <f>B9+B10+B11+B12</f>
        <v>1207986.0000000002</v>
      </c>
      <c r="C8" s="20">
        <f t="shared" ref="C8:N8" si="3">C9+C10+C11+C12</f>
        <v>100665.5</v>
      </c>
      <c r="D8" s="20">
        <f t="shared" si="3"/>
        <v>100665.5</v>
      </c>
      <c r="E8" s="20">
        <f t="shared" si="3"/>
        <v>100665.5</v>
      </c>
      <c r="F8" s="20">
        <f t="shared" si="3"/>
        <v>100665.5</v>
      </c>
      <c r="G8" s="20">
        <f t="shared" si="3"/>
        <v>100665.5</v>
      </c>
      <c r="H8" s="20">
        <f t="shared" si="3"/>
        <v>100665.5</v>
      </c>
      <c r="I8" s="20">
        <f t="shared" si="3"/>
        <v>100665.5</v>
      </c>
      <c r="J8" s="20">
        <f t="shared" si="3"/>
        <v>100665.5</v>
      </c>
      <c r="K8" s="20">
        <f t="shared" si="3"/>
        <v>100665.5</v>
      </c>
      <c r="L8" s="20">
        <f t="shared" si="3"/>
        <v>100665.5</v>
      </c>
      <c r="M8" s="20">
        <f t="shared" si="3"/>
        <v>100665.5</v>
      </c>
      <c r="N8" s="20">
        <f t="shared" si="3"/>
        <v>100665.5</v>
      </c>
    </row>
    <row r="9" spans="1:14">
      <c r="A9" s="21" t="s">
        <v>84</v>
      </c>
      <c r="B9" s="22">
        <v>772371.3</v>
      </c>
      <c r="C9" s="23">
        <f>B9/12*1</f>
        <v>64364.275000000001</v>
      </c>
      <c r="D9" s="23">
        <f>B9/12*1</f>
        <v>64364.275000000001</v>
      </c>
      <c r="E9" s="23">
        <f>B9/12*1</f>
        <v>64364.275000000001</v>
      </c>
      <c r="F9" s="23">
        <f>B9/12*1</f>
        <v>64364.275000000001</v>
      </c>
      <c r="G9" s="23">
        <f>B9/12*1</f>
        <v>64364.275000000001</v>
      </c>
      <c r="H9" s="23">
        <f>B9/12*1</f>
        <v>64364.275000000001</v>
      </c>
      <c r="I9" s="23">
        <f>B9/12*1</f>
        <v>64364.275000000001</v>
      </c>
      <c r="J9" s="23">
        <f>B9/12*1</f>
        <v>64364.275000000001</v>
      </c>
      <c r="K9" s="23">
        <f>B9/12*1</f>
        <v>64364.275000000001</v>
      </c>
      <c r="L9" s="23">
        <f>B9/12*1</f>
        <v>64364.275000000001</v>
      </c>
      <c r="M9" s="23">
        <f>B9/12*1</f>
        <v>64364.275000000001</v>
      </c>
      <c r="N9" s="23">
        <f>B9/12*1</f>
        <v>64364.275000000001</v>
      </c>
    </row>
    <row r="10" spans="1:14">
      <c r="A10" s="21" t="s">
        <v>85</v>
      </c>
      <c r="B10" s="22">
        <v>234210.9</v>
      </c>
      <c r="C10" s="23">
        <f>B10/12*1</f>
        <v>19517.575000000001</v>
      </c>
      <c r="D10" s="23">
        <f>B10/12*1</f>
        <v>19517.575000000001</v>
      </c>
      <c r="E10" s="23">
        <f>B10/12*1</f>
        <v>19517.575000000001</v>
      </c>
      <c r="F10" s="23">
        <f>B10/12*1</f>
        <v>19517.575000000001</v>
      </c>
      <c r="G10" s="23">
        <f>B10/12*1</f>
        <v>19517.575000000001</v>
      </c>
      <c r="H10" s="23">
        <f>B10/12*1</f>
        <v>19517.575000000001</v>
      </c>
      <c r="I10" s="23">
        <f>B10/12*1</f>
        <v>19517.575000000001</v>
      </c>
      <c r="J10" s="23">
        <f>B10/12*1</f>
        <v>19517.575000000001</v>
      </c>
      <c r="K10" s="23">
        <f>B10/12*1</f>
        <v>19517.575000000001</v>
      </c>
      <c r="L10" s="23">
        <f>B10/12*1</f>
        <v>19517.575000000001</v>
      </c>
      <c r="M10" s="23">
        <f>B10/12*1</f>
        <v>19517.575000000001</v>
      </c>
      <c r="N10" s="23">
        <f>B10/12*1</f>
        <v>19517.575000000001</v>
      </c>
    </row>
    <row r="11" spans="1:14">
      <c r="A11" s="21" t="s">
        <v>86</v>
      </c>
      <c r="B11" s="22">
        <v>129888</v>
      </c>
      <c r="C11" s="23">
        <f>B11/12*1</f>
        <v>10824</v>
      </c>
      <c r="D11" s="23">
        <f>B11/12*1</f>
        <v>10824</v>
      </c>
      <c r="E11" s="23">
        <f>B11/12*1</f>
        <v>10824</v>
      </c>
      <c r="F11" s="23">
        <f>B11/12*1</f>
        <v>10824</v>
      </c>
      <c r="G11" s="23">
        <f>B11/12*1</f>
        <v>10824</v>
      </c>
      <c r="H11" s="23">
        <f>B11/12*1</f>
        <v>10824</v>
      </c>
      <c r="I11" s="23">
        <f>B11/12*1</f>
        <v>10824</v>
      </c>
      <c r="J11" s="23">
        <f>B11/12*1</f>
        <v>10824</v>
      </c>
      <c r="K11" s="23">
        <f>B11/12*1</f>
        <v>10824</v>
      </c>
      <c r="L11" s="23">
        <f>B11/12*1</f>
        <v>10824</v>
      </c>
      <c r="M11" s="23">
        <f>B11/12*1</f>
        <v>10824</v>
      </c>
      <c r="N11" s="23">
        <f>B11/12*1</f>
        <v>10824</v>
      </c>
    </row>
    <row r="12" spans="1:14">
      <c r="A12" s="21" t="s">
        <v>87</v>
      </c>
      <c r="B12" s="22">
        <v>71515.8</v>
      </c>
      <c r="C12" s="23">
        <f>B12/12*1</f>
        <v>5959.6500000000005</v>
      </c>
      <c r="D12" s="23">
        <f>B12/12*1</f>
        <v>5959.6500000000005</v>
      </c>
      <c r="E12" s="23">
        <f>B12/12*1</f>
        <v>5959.6500000000005</v>
      </c>
      <c r="F12" s="23">
        <f>B12/12*1</f>
        <v>5959.6500000000005</v>
      </c>
      <c r="G12" s="23">
        <f>B12/12*1</f>
        <v>5959.6500000000005</v>
      </c>
      <c r="H12" s="23">
        <f>B12/12*1</f>
        <v>5959.6500000000005</v>
      </c>
      <c r="I12" s="23">
        <f>B12/12*1</f>
        <v>5959.6500000000005</v>
      </c>
      <c r="J12" s="23">
        <f>B12/12*1</f>
        <v>5959.6500000000005</v>
      </c>
      <c r="K12" s="23">
        <f>B12/12*1</f>
        <v>5959.6500000000005</v>
      </c>
      <c r="L12" s="23">
        <f>B12/12*1</f>
        <v>5959.6500000000005</v>
      </c>
      <c r="M12" s="23">
        <f>B12/12*1</f>
        <v>5959.6500000000005</v>
      </c>
      <c r="N12" s="23">
        <f>B12/12*1</f>
        <v>5959.6500000000005</v>
      </c>
    </row>
    <row r="13" spans="1:14">
      <c r="A13" s="19" t="s">
        <v>88</v>
      </c>
      <c r="B13" s="20">
        <f>B14+B15+B16+B17+B18</f>
        <v>162644.70000000001</v>
      </c>
      <c r="C13" s="20">
        <f t="shared" ref="C13:N13" si="4">C14+C15+C16+C17+C18</f>
        <v>13553.724999999999</v>
      </c>
      <c r="D13" s="20">
        <f t="shared" si="4"/>
        <v>13553.724999999999</v>
      </c>
      <c r="E13" s="20">
        <f t="shared" si="4"/>
        <v>13553.724999999999</v>
      </c>
      <c r="F13" s="20">
        <f t="shared" si="4"/>
        <v>13553.724999999999</v>
      </c>
      <c r="G13" s="20">
        <f t="shared" si="4"/>
        <v>13553.724999999999</v>
      </c>
      <c r="H13" s="20">
        <f t="shared" si="4"/>
        <v>13553.724999999999</v>
      </c>
      <c r="I13" s="20">
        <f t="shared" si="4"/>
        <v>13553.724999999999</v>
      </c>
      <c r="J13" s="20">
        <f t="shared" si="4"/>
        <v>13553.724999999999</v>
      </c>
      <c r="K13" s="20">
        <f t="shared" si="4"/>
        <v>13553.724999999999</v>
      </c>
      <c r="L13" s="20">
        <f t="shared" si="4"/>
        <v>13553.724999999999</v>
      </c>
      <c r="M13" s="20">
        <f t="shared" si="4"/>
        <v>13553.724999999999</v>
      </c>
      <c r="N13" s="20">
        <f t="shared" si="4"/>
        <v>13553.724999999999</v>
      </c>
    </row>
    <row r="14" spans="1:14">
      <c r="A14" s="21" t="s">
        <v>89</v>
      </c>
      <c r="B14" s="22">
        <v>114453.7</v>
      </c>
      <c r="C14" s="23">
        <f>B14/12*1</f>
        <v>9537.8083333333325</v>
      </c>
      <c r="D14" s="23">
        <f>B14/12*1</f>
        <v>9537.8083333333325</v>
      </c>
      <c r="E14" s="23">
        <f>B14/12*1</f>
        <v>9537.8083333333325</v>
      </c>
      <c r="F14" s="23">
        <f>B14/12*1</f>
        <v>9537.8083333333325</v>
      </c>
      <c r="G14" s="23">
        <f>B14/12*1</f>
        <v>9537.8083333333325</v>
      </c>
      <c r="H14" s="23">
        <f>B14/12*1</f>
        <v>9537.8083333333325</v>
      </c>
      <c r="I14" s="23">
        <f>B14/12*1</f>
        <v>9537.8083333333325</v>
      </c>
      <c r="J14" s="23">
        <f>B14/12*1</f>
        <v>9537.8083333333325</v>
      </c>
      <c r="K14" s="23">
        <f>B14/12*1</f>
        <v>9537.8083333333325</v>
      </c>
      <c r="L14" s="23">
        <f>B14/12*1</f>
        <v>9537.8083333333325</v>
      </c>
      <c r="M14" s="23">
        <f>B14/12*1</f>
        <v>9537.8083333333325</v>
      </c>
      <c r="N14" s="23">
        <f>B14/12*1</f>
        <v>9537.8083333333325</v>
      </c>
    </row>
    <row r="15" spans="1:14">
      <c r="A15" s="21" t="s">
        <v>90</v>
      </c>
      <c r="B15" s="22">
        <v>12047.8</v>
      </c>
      <c r="C15" s="23">
        <f>B15/12*1</f>
        <v>1003.9833333333332</v>
      </c>
      <c r="D15" s="23">
        <f>B15/12*1</f>
        <v>1003.9833333333332</v>
      </c>
      <c r="E15" s="23">
        <f>B15/12*1</f>
        <v>1003.9833333333332</v>
      </c>
      <c r="F15" s="23">
        <f>B15/12*1</f>
        <v>1003.9833333333332</v>
      </c>
      <c r="G15" s="23">
        <f>B15/12*1</f>
        <v>1003.9833333333332</v>
      </c>
      <c r="H15" s="23">
        <f>B15/12*1</f>
        <v>1003.9833333333332</v>
      </c>
      <c r="I15" s="23">
        <f>B15/12*1</f>
        <v>1003.9833333333332</v>
      </c>
      <c r="J15" s="23">
        <f>B15/12*1</f>
        <v>1003.9833333333332</v>
      </c>
      <c r="K15" s="23">
        <f>B15/12*1</f>
        <v>1003.9833333333332</v>
      </c>
      <c r="L15" s="23">
        <f>B15/12*1</f>
        <v>1003.9833333333332</v>
      </c>
      <c r="M15" s="23">
        <f>B15/12*1</f>
        <v>1003.9833333333332</v>
      </c>
      <c r="N15" s="23">
        <f>B15/12*1</f>
        <v>1003.9833333333332</v>
      </c>
    </row>
    <row r="16" spans="1:14">
      <c r="A16" s="21" t="s">
        <v>91</v>
      </c>
      <c r="B16" s="22">
        <v>9638.2000000000007</v>
      </c>
      <c r="C16" s="23">
        <f>B16/12*1</f>
        <v>803.18333333333339</v>
      </c>
      <c r="D16" s="23">
        <f>B16/12*1</f>
        <v>803.18333333333339</v>
      </c>
      <c r="E16" s="23">
        <f>B16/12*1</f>
        <v>803.18333333333339</v>
      </c>
      <c r="F16" s="23">
        <f>B16/12*1</f>
        <v>803.18333333333339</v>
      </c>
      <c r="G16" s="23">
        <f>B16/12*1</f>
        <v>803.18333333333339</v>
      </c>
      <c r="H16" s="23">
        <f>B16/12*1</f>
        <v>803.18333333333339</v>
      </c>
      <c r="I16" s="23">
        <f>B16/12*1</f>
        <v>803.18333333333339</v>
      </c>
      <c r="J16" s="23">
        <f>B16/12*1</f>
        <v>803.18333333333339</v>
      </c>
      <c r="K16" s="23">
        <f>B16/12*1</f>
        <v>803.18333333333339</v>
      </c>
      <c r="L16" s="23">
        <f>B16/12*1</f>
        <v>803.18333333333339</v>
      </c>
      <c r="M16" s="23">
        <f>B16/12*1</f>
        <v>803.18333333333339</v>
      </c>
      <c r="N16" s="23">
        <f>B16/12*1</f>
        <v>803.18333333333339</v>
      </c>
    </row>
    <row r="17" spans="1:14">
      <c r="A17" s="21" t="s">
        <v>92</v>
      </c>
      <c r="B17" s="22">
        <v>2409.5</v>
      </c>
      <c r="C17" s="23">
        <f>B17/12*1</f>
        <v>200.79166666666666</v>
      </c>
      <c r="D17" s="23">
        <f>B17/12*1</f>
        <v>200.79166666666666</v>
      </c>
      <c r="E17" s="23">
        <f>B17/12*1</f>
        <v>200.79166666666666</v>
      </c>
      <c r="F17" s="23">
        <f>B17/12*1</f>
        <v>200.79166666666666</v>
      </c>
      <c r="G17" s="23">
        <f>B17/12*1</f>
        <v>200.79166666666666</v>
      </c>
      <c r="H17" s="23">
        <f>B17/12*1</f>
        <v>200.79166666666666</v>
      </c>
      <c r="I17" s="23">
        <f>B17/12*1</f>
        <v>200.79166666666666</v>
      </c>
      <c r="J17" s="23">
        <f>B17/12*1</f>
        <v>200.79166666666666</v>
      </c>
      <c r="K17" s="23">
        <f>B17/12*1</f>
        <v>200.79166666666666</v>
      </c>
      <c r="L17" s="23">
        <f>B17/12*1</f>
        <v>200.79166666666666</v>
      </c>
      <c r="M17" s="23">
        <f>B17/12*1</f>
        <v>200.79166666666666</v>
      </c>
      <c r="N17" s="23">
        <f>B17/12*1</f>
        <v>200.79166666666666</v>
      </c>
    </row>
    <row r="18" spans="1:14">
      <c r="A18" s="21" t="s">
        <v>93</v>
      </c>
      <c r="B18" s="22">
        <v>24095.5</v>
      </c>
      <c r="C18" s="23">
        <f>B18/12*1</f>
        <v>2007.9583333333333</v>
      </c>
      <c r="D18" s="23">
        <f>B18/12*1</f>
        <v>2007.9583333333333</v>
      </c>
      <c r="E18" s="23">
        <f>B18/12*1</f>
        <v>2007.9583333333333</v>
      </c>
      <c r="F18" s="23">
        <f>B18/12*1</f>
        <v>2007.9583333333333</v>
      </c>
      <c r="G18" s="23">
        <f>B18/12*1</f>
        <v>2007.9583333333333</v>
      </c>
      <c r="H18" s="23">
        <f>B18/12*1</f>
        <v>2007.9583333333333</v>
      </c>
      <c r="I18" s="23">
        <f>B18/12*1</f>
        <v>2007.9583333333333</v>
      </c>
      <c r="J18" s="23">
        <f>B18/12*1</f>
        <v>2007.9583333333333</v>
      </c>
      <c r="K18" s="23">
        <f>B18/12*1</f>
        <v>2007.9583333333333</v>
      </c>
      <c r="L18" s="23">
        <f>B18/12*1</f>
        <v>2007.9583333333333</v>
      </c>
      <c r="M18" s="23">
        <f>B18/12*1</f>
        <v>2007.9583333333333</v>
      </c>
      <c r="N18" s="23">
        <f>B18/12*1</f>
        <v>2007.9583333333333</v>
      </c>
    </row>
    <row r="19" spans="1:14">
      <c r="A19" s="19" t="s">
        <v>94</v>
      </c>
      <c r="B19" s="20">
        <f>B20+B21+B22</f>
        <v>96106.400000000009</v>
      </c>
      <c r="C19" s="20">
        <f t="shared" ref="C19:N19" si="5">C20+C21+C22</f>
        <v>9130.7791666666672</v>
      </c>
      <c r="D19" s="20">
        <f t="shared" si="5"/>
        <v>9130.7791666666672</v>
      </c>
      <c r="E19" s="20">
        <f t="shared" si="5"/>
        <v>9130.7791666666672</v>
      </c>
      <c r="F19" s="20">
        <f t="shared" si="5"/>
        <v>9130.7791666666672</v>
      </c>
      <c r="G19" s="20">
        <f t="shared" si="5"/>
        <v>9130.7791666666672</v>
      </c>
      <c r="H19" s="20">
        <f t="shared" si="5"/>
        <v>5765.0416666666661</v>
      </c>
      <c r="I19" s="20">
        <f t="shared" si="5"/>
        <v>5765.0416666666661</v>
      </c>
      <c r="J19" s="20">
        <f t="shared" si="5"/>
        <v>5765.0416666666661</v>
      </c>
      <c r="K19" s="20">
        <f t="shared" si="5"/>
        <v>5765.0416666666661</v>
      </c>
      <c r="L19" s="20">
        <f t="shared" si="5"/>
        <v>9130.7791666666672</v>
      </c>
      <c r="M19" s="20">
        <f t="shared" si="5"/>
        <v>9130.7791666666672</v>
      </c>
      <c r="N19" s="20">
        <f t="shared" si="5"/>
        <v>9130.7791666666672</v>
      </c>
    </row>
    <row r="20" spans="1:14">
      <c r="A20" s="21" t="s">
        <v>95</v>
      </c>
      <c r="B20" s="22">
        <v>44485.7</v>
      </c>
      <c r="C20" s="23">
        <f>B20/12*1</f>
        <v>3707.1416666666664</v>
      </c>
      <c r="D20" s="23">
        <f>B20/12*1</f>
        <v>3707.1416666666664</v>
      </c>
      <c r="E20" s="23">
        <f>B20/12*1</f>
        <v>3707.1416666666664</v>
      </c>
      <c r="F20" s="23">
        <f>B20/12*1</f>
        <v>3707.1416666666664</v>
      </c>
      <c r="G20" s="23">
        <f>B20/12*1</f>
        <v>3707.1416666666664</v>
      </c>
      <c r="H20" s="23">
        <f>B20/12*1</f>
        <v>3707.1416666666664</v>
      </c>
      <c r="I20" s="23">
        <f>B20/12*1</f>
        <v>3707.1416666666664</v>
      </c>
      <c r="J20" s="23">
        <f>B20/12*1</f>
        <v>3707.1416666666664</v>
      </c>
      <c r="K20" s="23">
        <f>B20/12*1</f>
        <v>3707.1416666666664</v>
      </c>
      <c r="L20" s="23">
        <f>B20/12*1</f>
        <v>3707.1416666666664</v>
      </c>
      <c r="M20" s="23">
        <f>B20/12*1</f>
        <v>3707.1416666666664</v>
      </c>
      <c r="N20" s="23">
        <f>B20/12*1</f>
        <v>3707.1416666666664</v>
      </c>
    </row>
    <row r="21" spans="1:14">
      <c r="A21" s="21" t="s">
        <v>96</v>
      </c>
      <c r="B21" s="22">
        <v>26925.9</v>
      </c>
      <c r="C21" s="23">
        <f>B21/8*1</f>
        <v>3365.7375000000002</v>
      </c>
      <c r="D21" s="23">
        <f>B21/8*1</f>
        <v>3365.7375000000002</v>
      </c>
      <c r="E21" s="23">
        <f>B21/8*1</f>
        <v>3365.7375000000002</v>
      </c>
      <c r="F21" s="23">
        <f>B21/8*1</f>
        <v>3365.7375000000002</v>
      </c>
      <c r="G21" s="23">
        <f>B21/8*1</f>
        <v>3365.7375000000002</v>
      </c>
      <c r="H21" s="24">
        <v>0</v>
      </c>
      <c r="I21" s="24">
        <v>0</v>
      </c>
      <c r="J21" s="24">
        <v>0</v>
      </c>
      <c r="K21" s="24">
        <v>0</v>
      </c>
      <c r="L21" s="23">
        <f>B21/8*1</f>
        <v>3365.7375000000002</v>
      </c>
      <c r="M21" s="23">
        <f>B21/8*1</f>
        <v>3365.7375000000002</v>
      </c>
      <c r="N21" s="23">
        <f>B21/8*1</f>
        <v>3365.7375000000002</v>
      </c>
    </row>
    <row r="22" spans="1:14">
      <c r="A22" s="21" t="s">
        <v>97</v>
      </c>
      <c r="B22" s="22">
        <v>24694.799999999999</v>
      </c>
      <c r="C22" s="23">
        <f>B22/12*1</f>
        <v>2057.9</v>
      </c>
      <c r="D22" s="23">
        <f>B22/12*1</f>
        <v>2057.9</v>
      </c>
      <c r="E22" s="23">
        <f>B22/12*1</f>
        <v>2057.9</v>
      </c>
      <c r="F22" s="23">
        <f>B22/12*1</f>
        <v>2057.9</v>
      </c>
      <c r="G22" s="23">
        <f>B22/12*1</f>
        <v>2057.9</v>
      </c>
      <c r="H22" s="23">
        <f>B22/12*1</f>
        <v>2057.9</v>
      </c>
      <c r="I22" s="23">
        <f>B22/12*1</f>
        <v>2057.9</v>
      </c>
      <c r="J22" s="23">
        <f>B22/12*1</f>
        <v>2057.9</v>
      </c>
      <c r="K22" s="23">
        <f>B22/12*1</f>
        <v>2057.9</v>
      </c>
      <c r="L22" s="23">
        <f>B22/12*1</f>
        <v>2057.9</v>
      </c>
      <c r="M22" s="23">
        <f>B22/12*1</f>
        <v>2057.9</v>
      </c>
      <c r="N22" s="23">
        <f>B22/12*1</f>
        <v>2057.9</v>
      </c>
    </row>
    <row r="23" spans="1:14">
      <c r="A23" s="19" t="s">
        <v>98</v>
      </c>
      <c r="B23" s="20">
        <f>B24+B25+B26+B27+B28</f>
        <v>68396.3</v>
      </c>
      <c r="C23" s="20">
        <f t="shared" ref="C23:N23" si="6">C24+C25+C26+C27+C28</f>
        <v>6975.083333333333</v>
      </c>
      <c r="D23" s="20">
        <f t="shared" si="6"/>
        <v>5699.6916666666666</v>
      </c>
      <c r="E23" s="20">
        <f t="shared" si="6"/>
        <v>5699.6916666666666</v>
      </c>
      <c r="F23" s="20">
        <f t="shared" si="6"/>
        <v>7019.6916666666666</v>
      </c>
      <c r="G23" s="20">
        <f t="shared" si="6"/>
        <v>5699.6916666666666</v>
      </c>
      <c r="H23" s="20">
        <f t="shared" si="6"/>
        <v>5699.6916666666666</v>
      </c>
      <c r="I23" s="20">
        <f t="shared" si="6"/>
        <v>5699.6916666666666</v>
      </c>
      <c r="J23" s="20">
        <f t="shared" si="6"/>
        <v>5699.6916666666666</v>
      </c>
      <c r="K23" s="20">
        <f t="shared" si="6"/>
        <v>5699.6916666666666</v>
      </c>
      <c r="L23" s="20">
        <f t="shared" si="6"/>
        <v>5699.6916666666666</v>
      </c>
      <c r="M23" s="20">
        <f t="shared" si="6"/>
        <v>5699.6916666666666</v>
      </c>
      <c r="N23" s="20">
        <f t="shared" si="6"/>
        <v>3104.2833333333338</v>
      </c>
    </row>
    <row r="24" spans="1:14">
      <c r="A24" s="21" t="s">
        <v>99</v>
      </c>
      <c r="B24" s="22">
        <v>15304.9</v>
      </c>
      <c r="C24" s="23">
        <v>2550.8000000000002</v>
      </c>
      <c r="D24" s="23">
        <f>B24/12*1</f>
        <v>1275.4083333333333</v>
      </c>
      <c r="E24" s="23">
        <f>B24/12*1</f>
        <v>1275.4083333333333</v>
      </c>
      <c r="F24" s="23">
        <f>B24/12*1</f>
        <v>1275.4083333333333</v>
      </c>
      <c r="G24" s="23">
        <f>B24/12*1</f>
        <v>1275.4083333333333</v>
      </c>
      <c r="H24" s="23">
        <f>B24/12*1</f>
        <v>1275.4083333333333</v>
      </c>
      <c r="I24" s="23">
        <f>B24/12*1</f>
        <v>1275.4083333333333</v>
      </c>
      <c r="J24" s="23">
        <f>B24/12*1</f>
        <v>1275.4083333333333</v>
      </c>
      <c r="K24" s="23">
        <f>B24/12*1</f>
        <v>1275.4083333333333</v>
      </c>
      <c r="L24" s="23">
        <f>B24/12*1</f>
        <v>1275.4083333333333</v>
      </c>
      <c r="M24" s="23">
        <f>B24/12*1</f>
        <v>1275.4083333333333</v>
      </c>
      <c r="N24" s="24">
        <v>0</v>
      </c>
    </row>
    <row r="25" spans="1:14">
      <c r="A25" s="21" t="s">
        <v>100</v>
      </c>
      <c r="B25" s="22">
        <v>15840</v>
      </c>
      <c r="C25" s="23">
        <f>B25/12*1</f>
        <v>1320</v>
      </c>
      <c r="D25" s="23">
        <f>B25/12*1</f>
        <v>1320</v>
      </c>
      <c r="E25" s="23">
        <f>B25/12*1</f>
        <v>1320</v>
      </c>
      <c r="F25" s="23">
        <v>2640</v>
      </c>
      <c r="G25" s="23">
        <f>B25/12*1</f>
        <v>1320</v>
      </c>
      <c r="H25" s="23">
        <f>B25/12*1</f>
        <v>1320</v>
      </c>
      <c r="I25" s="23">
        <f>B25/12*1</f>
        <v>1320</v>
      </c>
      <c r="J25" s="23">
        <f>B25/12*1</f>
        <v>1320</v>
      </c>
      <c r="K25" s="23">
        <f>B25/12*1</f>
        <v>1320</v>
      </c>
      <c r="L25" s="23">
        <f>B25/12*1</f>
        <v>1320</v>
      </c>
      <c r="M25" s="23">
        <f>B25/12*1</f>
        <v>1320</v>
      </c>
      <c r="N25" s="24">
        <v>0</v>
      </c>
    </row>
    <row r="26" spans="1:14">
      <c r="A26" s="21" t="s">
        <v>101</v>
      </c>
      <c r="B26" s="22">
        <v>12069.2</v>
      </c>
      <c r="C26" s="23">
        <f>B26/12*1</f>
        <v>1005.7666666666668</v>
      </c>
      <c r="D26" s="23">
        <f>B26/12*1</f>
        <v>1005.7666666666668</v>
      </c>
      <c r="E26" s="23">
        <f>B26/12*1</f>
        <v>1005.7666666666668</v>
      </c>
      <c r="F26" s="23">
        <f>B26/12*1</f>
        <v>1005.7666666666668</v>
      </c>
      <c r="G26" s="23">
        <f>B26/12*1</f>
        <v>1005.7666666666668</v>
      </c>
      <c r="H26" s="23">
        <f>B26/12*1</f>
        <v>1005.7666666666668</v>
      </c>
      <c r="I26" s="23">
        <f>B26/12*1</f>
        <v>1005.7666666666668</v>
      </c>
      <c r="J26" s="23">
        <f>B26/12*1</f>
        <v>1005.7666666666668</v>
      </c>
      <c r="K26" s="23">
        <f>B26/12*1</f>
        <v>1005.7666666666668</v>
      </c>
      <c r="L26" s="23">
        <f>B26/12*1</f>
        <v>1005.7666666666668</v>
      </c>
      <c r="M26" s="23">
        <f>B26/12*1</f>
        <v>1005.7666666666668</v>
      </c>
      <c r="N26" s="23">
        <f>B26/12*1</f>
        <v>1005.7666666666668</v>
      </c>
    </row>
    <row r="27" spans="1:14">
      <c r="A27" s="21" t="s">
        <v>102</v>
      </c>
      <c r="B27" s="22">
        <v>11560</v>
      </c>
      <c r="C27" s="23">
        <f>B27/12*1</f>
        <v>963.33333333333337</v>
      </c>
      <c r="D27" s="23">
        <f>B27/12*1</f>
        <v>963.33333333333337</v>
      </c>
      <c r="E27" s="23">
        <f>B27/12*1</f>
        <v>963.33333333333337</v>
      </c>
      <c r="F27" s="23">
        <f>B27/12*1</f>
        <v>963.33333333333337</v>
      </c>
      <c r="G27" s="23">
        <f>B27/12*1</f>
        <v>963.33333333333337</v>
      </c>
      <c r="H27" s="23">
        <f>B27/12*1</f>
        <v>963.33333333333337</v>
      </c>
      <c r="I27" s="23">
        <f>B27/12*1</f>
        <v>963.33333333333337</v>
      </c>
      <c r="J27" s="23">
        <f>B27/12*1</f>
        <v>963.33333333333337</v>
      </c>
      <c r="K27" s="23">
        <f>B27/12*1</f>
        <v>963.33333333333337</v>
      </c>
      <c r="L27" s="23">
        <f>B27/12*1</f>
        <v>963.33333333333337</v>
      </c>
      <c r="M27" s="23">
        <f>B27/12*1</f>
        <v>963.33333333333337</v>
      </c>
      <c r="N27" s="23">
        <f>B27/12*1</f>
        <v>963.33333333333337</v>
      </c>
    </row>
    <row r="28" spans="1:14">
      <c r="A28" s="21" t="s">
        <v>103</v>
      </c>
      <c r="B28" s="22">
        <v>13622.2</v>
      </c>
      <c r="C28" s="23">
        <f>B28/12*1</f>
        <v>1135.1833333333334</v>
      </c>
      <c r="D28" s="23">
        <f>B28/12*1</f>
        <v>1135.1833333333334</v>
      </c>
      <c r="E28" s="23">
        <f>B28/12*1</f>
        <v>1135.1833333333334</v>
      </c>
      <c r="F28" s="23">
        <f>B28/12*1</f>
        <v>1135.1833333333334</v>
      </c>
      <c r="G28" s="23">
        <f>B28/12*1</f>
        <v>1135.1833333333334</v>
      </c>
      <c r="H28" s="23">
        <f>B28/12*1</f>
        <v>1135.1833333333334</v>
      </c>
      <c r="I28" s="23">
        <f>B28/12*1</f>
        <v>1135.1833333333334</v>
      </c>
      <c r="J28" s="23">
        <f>B28/12*1</f>
        <v>1135.1833333333334</v>
      </c>
      <c r="K28" s="23">
        <f>B28/12*1</f>
        <v>1135.1833333333334</v>
      </c>
      <c r="L28" s="23">
        <f>B28/12*1</f>
        <v>1135.1833333333334</v>
      </c>
      <c r="M28" s="23">
        <f>B28/12*1</f>
        <v>1135.1833333333334</v>
      </c>
      <c r="N28" s="23">
        <f>B28/12*1</f>
        <v>1135.1833333333334</v>
      </c>
    </row>
    <row r="29" spans="1:14">
      <c r="A29" s="19" t="s">
        <v>104</v>
      </c>
      <c r="B29" s="20">
        <f>B30</f>
        <v>2260</v>
      </c>
      <c r="C29" s="20">
        <f t="shared" ref="C29:N29" si="7">C30</f>
        <v>2260</v>
      </c>
      <c r="D29" s="20">
        <f t="shared" si="7"/>
        <v>0</v>
      </c>
      <c r="E29" s="20">
        <f t="shared" si="7"/>
        <v>0</v>
      </c>
      <c r="F29" s="20">
        <f t="shared" si="7"/>
        <v>0</v>
      </c>
      <c r="G29" s="20">
        <f t="shared" si="7"/>
        <v>0</v>
      </c>
      <c r="H29" s="20">
        <f t="shared" si="7"/>
        <v>0</v>
      </c>
      <c r="I29" s="20">
        <f t="shared" si="7"/>
        <v>0</v>
      </c>
      <c r="J29" s="20">
        <f t="shared" si="7"/>
        <v>0</v>
      </c>
      <c r="K29" s="20">
        <f t="shared" si="7"/>
        <v>0</v>
      </c>
      <c r="L29" s="20">
        <f t="shared" si="7"/>
        <v>0</v>
      </c>
      <c r="M29" s="20">
        <f t="shared" si="7"/>
        <v>0</v>
      </c>
      <c r="N29" s="20">
        <f t="shared" si="7"/>
        <v>0</v>
      </c>
    </row>
    <row r="30" spans="1:14">
      <c r="A30" s="21" t="s">
        <v>105</v>
      </c>
      <c r="B30" s="22">
        <v>2260</v>
      </c>
      <c r="C30" s="23">
        <v>2260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</row>
    <row r="31" spans="1:14">
      <c r="A31" s="19" t="s">
        <v>106</v>
      </c>
      <c r="B31" s="20">
        <f>B32+B33</f>
        <v>43577.8</v>
      </c>
      <c r="C31" s="20">
        <f t="shared" ref="C31:N31" si="8">C32+C33</f>
        <v>3214.8166666666671</v>
      </c>
      <c r="D31" s="20">
        <f t="shared" si="8"/>
        <v>11429.6</v>
      </c>
      <c r="E31" s="20">
        <f t="shared" si="8"/>
        <v>28933.4</v>
      </c>
      <c r="F31" s="20">
        <f t="shared" si="8"/>
        <v>0</v>
      </c>
      <c r="G31" s="20">
        <f t="shared" si="8"/>
        <v>0</v>
      </c>
      <c r="H31" s="20">
        <f t="shared" si="8"/>
        <v>0</v>
      </c>
      <c r="I31" s="20">
        <f t="shared" si="8"/>
        <v>0</v>
      </c>
      <c r="J31" s="20">
        <f t="shared" si="8"/>
        <v>0</v>
      </c>
      <c r="K31" s="20">
        <f t="shared" si="8"/>
        <v>0</v>
      </c>
      <c r="L31" s="20">
        <f t="shared" si="8"/>
        <v>0</v>
      </c>
      <c r="M31" s="20">
        <f t="shared" si="8"/>
        <v>0</v>
      </c>
      <c r="N31" s="20">
        <f t="shared" si="8"/>
        <v>0</v>
      </c>
    </row>
    <row r="32" spans="1:14">
      <c r="A32" s="21" t="s">
        <v>107</v>
      </c>
      <c r="B32" s="22">
        <v>5000</v>
      </c>
      <c r="C32" s="24">
        <v>0</v>
      </c>
      <c r="D32" s="23">
        <v>5000</v>
      </c>
      <c r="E32" s="24">
        <v>0</v>
      </c>
      <c r="F32" s="23">
        <v>0</v>
      </c>
      <c r="G32" s="24">
        <v>0</v>
      </c>
      <c r="H32" s="24">
        <v>0</v>
      </c>
      <c r="I32" s="24">
        <v>0</v>
      </c>
      <c r="J32" s="24">
        <v>0</v>
      </c>
      <c r="K32" s="23">
        <v>0</v>
      </c>
      <c r="L32" s="24">
        <v>0</v>
      </c>
      <c r="M32" s="24">
        <v>0</v>
      </c>
      <c r="N32" s="24">
        <v>0</v>
      </c>
    </row>
    <row r="33" spans="1:14">
      <c r="A33" s="21" t="s">
        <v>108</v>
      </c>
      <c r="B33" s="22">
        <v>38577.800000000003</v>
      </c>
      <c r="C33" s="23">
        <f>B33/12*1</f>
        <v>3214.8166666666671</v>
      </c>
      <c r="D33" s="23">
        <v>6429.6</v>
      </c>
      <c r="E33" s="23">
        <v>28933.4</v>
      </c>
      <c r="F33" s="23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</row>
    <row r="34" spans="1:14">
      <c r="A34" s="19" t="s">
        <v>109</v>
      </c>
      <c r="B34" s="20">
        <f>B35</f>
        <v>273021.2</v>
      </c>
      <c r="C34" s="20">
        <f t="shared" ref="C34:N34" si="9">C35</f>
        <v>22751.766666666666</v>
      </c>
      <c r="D34" s="20">
        <f t="shared" si="9"/>
        <v>22751.766666666666</v>
      </c>
      <c r="E34" s="20">
        <f t="shared" si="9"/>
        <v>22751.766666666666</v>
      </c>
      <c r="F34" s="20">
        <f t="shared" si="9"/>
        <v>45503.5</v>
      </c>
      <c r="G34" s="20">
        <f t="shared" si="9"/>
        <v>22751.766666666666</v>
      </c>
      <c r="H34" s="20">
        <f t="shared" si="9"/>
        <v>45503.5</v>
      </c>
      <c r="I34" s="20">
        <f t="shared" si="9"/>
        <v>22751.766666666666</v>
      </c>
      <c r="J34" s="20">
        <f t="shared" si="9"/>
        <v>22751.766666666666</v>
      </c>
      <c r="K34" s="20">
        <f t="shared" si="9"/>
        <v>45503.6</v>
      </c>
      <c r="L34" s="20">
        <f t="shared" si="9"/>
        <v>0</v>
      </c>
      <c r="M34" s="20">
        <f t="shared" si="9"/>
        <v>0</v>
      </c>
      <c r="N34" s="20">
        <f t="shared" si="9"/>
        <v>0</v>
      </c>
    </row>
    <row r="35" spans="1:14">
      <c r="A35" s="21" t="s">
        <v>110</v>
      </c>
      <c r="B35" s="22">
        <v>273021.2</v>
      </c>
      <c r="C35" s="23">
        <f>B35/12*1</f>
        <v>22751.766666666666</v>
      </c>
      <c r="D35" s="23">
        <f>B35/12*1</f>
        <v>22751.766666666666</v>
      </c>
      <c r="E35" s="23">
        <f>B35/12*1</f>
        <v>22751.766666666666</v>
      </c>
      <c r="F35" s="23">
        <v>45503.5</v>
      </c>
      <c r="G35" s="23">
        <f>B35/12*1</f>
        <v>22751.766666666666</v>
      </c>
      <c r="H35" s="23">
        <v>45503.5</v>
      </c>
      <c r="I35" s="23">
        <f>B35/12*1</f>
        <v>22751.766666666666</v>
      </c>
      <c r="J35" s="23">
        <f>B35/12*1</f>
        <v>22751.766666666666</v>
      </c>
      <c r="K35" s="23">
        <v>45503.6</v>
      </c>
      <c r="L35" s="24">
        <v>0</v>
      </c>
      <c r="M35" s="24">
        <v>0</v>
      </c>
      <c r="N35" s="24">
        <v>0</v>
      </c>
    </row>
    <row r="36" spans="1:14">
      <c r="A36" s="19" t="s">
        <v>111</v>
      </c>
      <c r="B36" s="20">
        <f>B37+B38+B39+B40+B41+B42+B43</f>
        <v>213104.50000000003</v>
      </c>
      <c r="C36" s="20">
        <f t="shared" ref="C36:N36" si="10">C37+C38+C39+C40+C41+C42+C43</f>
        <v>21279.625</v>
      </c>
      <c r="D36" s="20">
        <f t="shared" si="10"/>
        <v>22788.941666666666</v>
      </c>
      <c r="E36" s="20">
        <f t="shared" si="10"/>
        <v>23531.041666666668</v>
      </c>
      <c r="F36" s="20">
        <f t="shared" si="10"/>
        <v>22788.541666666668</v>
      </c>
      <c r="G36" s="20">
        <f t="shared" si="10"/>
        <v>22788.541666666668</v>
      </c>
      <c r="H36" s="20">
        <f t="shared" si="10"/>
        <v>22788.541666666668</v>
      </c>
      <c r="I36" s="20">
        <f t="shared" si="10"/>
        <v>12856.541666666668</v>
      </c>
      <c r="J36" s="20">
        <f t="shared" si="10"/>
        <v>12856.541666666668</v>
      </c>
      <c r="K36" s="20">
        <f t="shared" si="10"/>
        <v>12856.541666666668</v>
      </c>
      <c r="L36" s="20">
        <f t="shared" si="10"/>
        <v>12856.541666666668</v>
      </c>
      <c r="M36" s="20">
        <f t="shared" si="10"/>
        <v>12856.541666666668</v>
      </c>
      <c r="N36" s="20">
        <f t="shared" si="10"/>
        <v>12856.541666666668</v>
      </c>
    </row>
    <row r="37" spans="1:14">
      <c r="A37" s="21" t="s">
        <v>112</v>
      </c>
      <c r="B37" s="22">
        <f>56400+85583.5</f>
        <v>141983.5</v>
      </c>
      <c r="C37" s="23">
        <f>B37/12*1</f>
        <v>11831.958333333334</v>
      </c>
      <c r="D37" s="23">
        <f>B37/12*1</f>
        <v>11831.958333333334</v>
      </c>
      <c r="E37" s="23">
        <f>B37/12*1</f>
        <v>11831.958333333334</v>
      </c>
      <c r="F37" s="23">
        <f>B37/12*1</f>
        <v>11831.958333333334</v>
      </c>
      <c r="G37" s="23">
        <f>B37/12*1</f>
        <v>11831.958333333334</v>
      </c>
      <c r="H37" s="23">
        <f>B37/12*1</f>
        <v>11831.958333333334</v>
      </c>
      <c r="I37" s="23">
        <f>B37/12*1</f>
        <v>11831.958333333334</v>
      </c>
      <c r="J37" s="23">
        <f>B37/12*1</f>
        <v>11831.958333333334</v>
      </c>
      <c r="K37" s="23">
        <f>B37/12*1</f>
        <v>11831.958333333334</v>
      </c>
      <c r="L37" s="23">
        <f>B37/12*1</f>
        <v>11831.958333333334</v>
      </c>
      <c r="M37" s="23">
        <f>B37/12*1</f>
        <v>11831.958333333334</v>
      </c>
      <c r="N37" s="23">
        <f>B37/12*1</f>
        <v>11831.958333333334</v>
      </c>
    </row>
    <row r="38" spans="1:14">
      <c r="A38" s="21" t="s">
        <v>113</v>
      </c>
      <c r="B38" s="22">
        <v>2852.2</v>
      </c>
      <c r="C38" s="24">
        <v>2852.2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</row>
    <row r="39" spans="1:14">
      <c r="A39" s="21" t="s">
        <v>114</v>
      </c>
      <c r="B39" s="22">
        <v>871.2</v>
      </c>
      <c r="C39" s="24">
        <v>871.2</v>
      </c>
      <c r="D39" s="23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</row>
    <row r="40" spans="1:14">
      <c r="A40" s="21" t="s">
        <v>115</v>
      </c>
      <c r="B40" s="22">
        <v>185.1</v>
      </c>
      <c r="C40" s="24">
        <v>185.1</v>
      </c>
      <c r="D40" s="23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</row>
    <row r="41" spans="1:14">
      <c r="A41" s="21" t="s">
        <v>116</v>
      </c>
      <c r="B41" s="22">
        <v>12295</v>
      </c>
      <c r="C41" s="23">
        <f>B41/12*1</f>
        <v>1024.5833333333333</v>
      </c>
      <c r="D41" s="23">
        <f>B41/12*1</f>
        <v>1024.5833333333333</v>
      </c>
      <c r="E41" s="23">
        <f>B41/12*1</f>
        <v>1024.5833333333333</v>
      </c>
      <c r="F41" s="23">
        <f>B41/12*1</f>
        <v>1024.5833333333333</v>
      </c>
      <c r="G41" s="23">
        <f>B41/12*1</f>
        <v>1024.5833333333333</v>
      </c>
      <c r="H41" s="23">
        <f>B41/12*1</f>
        <v>1024.5833333333333</v>
      </c>
      <c r="I41" s="23">
        <f>B41/12*1</f>
        <v>1024.5833333333333</v>
      </c>
      <c r="J41" s="23">
        <f>B41/12*1</f>
        <v>1024.5833333333333</v>
      </c>
      <c r="K41" s="23">
        <f>B41/12*1</f>
        <v>1024.5833333333333</v>
      </c>
      <c r="L41" s="23">
        <f>B41/12*1</f>
        <v>1024.5833333333333</v>
      </c>
      <c r="M41" s="23">
        <f>B41/12*1</f>
        <v>1024.5833333333333</v>
      </c>
      <c r="N41" s="23">
        <f>B41/12*1</f>
        <v>1024.5833333333333</v>
      </c>
    </row>
    <row r="42" spans="1:14">
      <c r="A42" s="21" t="s">
        <v>117</v>
      </c>
      <c r="B42" s="22">
        <v>742.5</v>
      </c>
      <c r="C42" s="24">
        <v>0</v>
      </c>
      <c r="D42" s="24">
        <v>0</v>
      </c>
      <c r="E42" s="24">
        <v>742.5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</row>
    <row r="43" spans="1:14">
      <c r="A43" s="21" t="s">
        <v>118</v>
      </c>
      <c r="B43" s="22">
        <v>54175</v>
      </c>
      <c r="C43" s="23">
        <f>B43/12*1</f>
        <v>4514.583333333333</v>
      </c>
      <c r="D43" s="23">
        <v>9932.4</v>
      </c>
      <c r="E43" s="23">
        <v>9932</v>
      </c>
      <c r="F43" s="23">
        <v>9932</v>
      </c>
      <c r="G43" s="23">
        <v>9932</v>
      </c>
      <c r="H43" s="23">
        <v>9932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</row>
    <row r="44" spans="1:14">
      <c r="A44" s="19" t="s">
        <v>119</v>
      </c>
      <c r="B44" s="20">
        <f>B45</f>
        <v>3170307.7</v>
      </c>
      <c r="C44" s="20">
        <f t="shared" ref="C44:N44" si="11">C45</f>
        <v>164192.30833333335</v>
      </c>
      <c r="D44" s="20">
        <f t="shared" si="11"/>
        <v>314192.30833333335</v>
      </c>
      <c r="E44" s="20">
        <f t="shared" si="11"/>
        <v>264192.30833333335</v>
      </c>
      <c r="F44" s="20">
        <f t="shared" si="11"/>
        <v>314192.30833333335</v>
      </c>
      <c r="G44" s="20">
        <f t="shared" si="11"/>
        <v>264192.30833333335</v>
      </c>
      <c r="H44" s="20">
        <f t="shared" si="11"/>
        <v>264192.30833333335</v>
      </c>
      <c r="I44" s="20">
        <f t="shared" si="11"/>
        <v>264192.30833333335</v>
      </c>
      <c r="J44" s="20">
        <f t="shared" si="11"/>
        <v>264192.30833333335</v>
      </c>
      <c r="K44" s="20">
        <f t="shared" si="11"/>
        <v>264192.30833333335</v>
      </c>
      <c r="L44" s="20">
        <f t="shared" si="11"/>
        <v>264192.30833333335</v>
      </c>
      <c r="M44" s="20">
        <f t="shared" si="11"/>
        <v>264192.30833333335</v>
      </c>
      <c r="N44" s="20">
        <f t="shared" si="11"/>
        <v>264192.30833333335</v>
      </c>
    </row>
    <row r="45" spans="1:14">
      <c r="A45" s="21" t="s">
        <v>120</v>
      </c>
      <c r="B45" s="22">
        <v>3170307.7</v>
      </c>
      <c r="C45" s="23">
        <f>B45/12*1-100000</f>
        <v>164192.30833333335</v>
      </c>
      <c r="D45" s="23">
        <f>B45/12*1+50000</f>
        <v>314192.30833333335</v>
      </c>
      <c r="E45" s="23">
        <f>B45/12*1</f>
        <v>264192.30833333335</v>
      </c>
      <c r="F45" s="23">
        <f>B45/12*1+50000</f>
        <v>314192.30833333335</v>
      </c>
      <c r="G45" s="23">
        <f>B45/12*1</f>
        <v>264192.30833333335</v>
      </c>
      <c r="H45" s="23">
        <f>B45/12*1</f>
        <v>264192.30833333335</v>
      </c>
      <c r="I45" s="23">
        <f>B45/12*1</f>
        <v>264192.30833333335</v>
      </c>
      <c r="J45" s="23">
        <f>B45/12*1</f>
        <v>264192.30833333335</v>
      </c>
      <c r="K45" s="23">
        <f>B45/12*1</f>
        <v>264192.30833333335</v>
      </c>
      <c r="L45" s="23">
        <f>B45/12*1</f>
        <v>264192.30833333335</v>
      </c>
      <c r="M45" s="23">
        <f>B45/12*1</f>
        <v>264192.30833333335</v>
      </c>
      <c r="N45" s="23">
        <f>B45/12*1</f>
        <v>264192.30833333335</v>
      </c>
    </row>
    <row r="46" spans="1:14">
      <c r="A46" s="19" t="s">
        <v>121</v>
      </c>
      <c r="B46" s="20">
        <f>B47</f>
        <v>19784.3</v>
      </c>
      <c r="C46" s="20">
        <f t="shared" ref="C46:N46" si="12">C47</f>
        <v>1680</v>
      </c>
      <c r="D46" s="20">
        <f t="shared" si="12"/>
        <v>0</v>
      </c>
      <c r="E46" s="20">
        <f t="shared" si="12"/>
        <v>0</v>
      </c>
      <c r="F46" s="20">
        <f t="shared" si="12"/>
        <v>0</v>
      </c>
      <c r="G46" s="20">
        <f t="shared" si="12"/>
        <v>18104.3</v>
      </c>
      <c r="H46" s="20">
        <f t="shared" si="12"/>
        <v>0</v>
      </c>
      <c r="I46" s="20">
        <f t="shared" si="12"/>
        <v>0</v>
      </c>
      <c r="J46" s="20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</row>
    <row r="47" spans="1:14">
      <c r="A47" s="21" t="s">
        <v>122</v>
      </c>
      <c r="B47" s="22">
        <f>B48+B49</f>
        <v>19784.3</v>
      </c>
      <c r="C47" s="22">
        <f>C49</f>
        <v>1680</v>
      </c>
      <c r="D47" s="22">
        <f>D49</f>
        <v>0</v>
      </c>
      <c r="E47" s="22">
        <f>E49</f>
        <v>0</v>
      </c>
      <c r="F47" s="22">
        <f>F49</f>
        <v>0</v>
      </c>
      <c r="G47" s="22">
        <f>G48</f>
        <v>18104.3</v>
      </c>
      <c r="H47" s="22">
        <f t="shared" ref="H47:N47" si="13">H49</f>
        <v>0</v>
      </c>
      <c r="I47" s="22">
        <f t="shared" si="13"/>
        <v>0</v>
      </c>
      <c r="J47" s="22">
        <f t="shared" si="13"/>
        <v>0</v>
      </c>
      <c r="K47" s="22">
        <f t="shared" si="13"/>
        <v>0</v>
      </c>
      <c r="L47" s="22">
        <f t="shared" si="13"/>
        <v>0</v>
      </c>
      <c r="M47" s="22">
        <f t="shared" si="13"/>
        <v>0</v>
      </c>
      <c r="N47" s="22">
        <f t="shared" si="13"/>
        <v>0</v>
      </c>
    </row>
    <row r="48" spans="1:14">
      <c r="A48" s="21" t="s">
        <v>64</v>
      </c>
      <c r="B48" s="22">
        <v>18104.3</v>
      </c>
      <c r="C48" s="22"/>
      <c r="D48" s="22"/>
      <c r="E48" s="22"/>
      <c r="F48" s="22"/>
      <c r="G48" s="22">
        <v>18104.3</v>
      </c>
      <c r="H48" s="22"/>
      <c r="I48" s="22"/>
      <c r="J48" s="22"/>
      <c r="K48" s="22"/>
      <c r="L48" s="22"/>
      <c r="M48" s="22"/>
      <c r="N48" s="22"/>
    </row>
    <row r="49" spans="1:14">
      <c r="A49" s="21" t="s">
        <v>123</v>
      </c>
      <c r="B49" s="22">
        <v>1680</v>
      </c>
      <c r="C49" s="23">
        <v>1680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</row>
    <row r="50" spans="1:14">
      <c r="A50" s="19" t="s">
        <v>124</v>
      </c>
      <c r="B50" s="20">
        <f>B4</f>
        <v>5257188.9000000004</v>
      </c>
      <c r="C50" s="20">
        <f t="shared" ref="C50:N50" si="14">C4</f>
        <v>345703.60416666674</v>
      </c>
      <c r="D50" s="20">
        <f t="shared" si="14"/>
        <v>500212.3125</v>
      </c>
      <c r="E50" s="20">
        <f t="shared" si="14"/>
        <v>468458.21250000002</v>
      </c>
      <c r="F50" s="20">
        <f t="shared" si="14"/>
        <v>512854.0458333334</v>
      </c>
      <c r="G50" s="20">
        <f t="shared" si="14"/>
        <v>456886.61249999999</v>
      </c>
      <c r="H50" s="20">
        <f t="shared" si="14"/>
        <v>458168.30833333335</v>
      </c>
      <c r="I50" s="20">
        <f t="shared" si="14"/>
        <v>425484.57500000001</v>
      </c>
      <c r="J50" s="20">
        <f t="shared" si="14"/>
        <v>425484.57500000001</v>
      </c>
      <c r="K50" s="20">
        <f t="shared" si="14"/>
        <v>448236.40833333333</v>
      </c>
      <c r="L50" s="20">
        <f t="shared" si="14"/>
        <v>406098.5458333334</v>
      </c>
      <c r="M50" s="20">
        <f t="shared" si="14"/>
        <v>406098.5458333334</v>
      </c>
      <c r="N50" s="20">
        <f t="shared" si="14"/>
        <v>403503.13750000007</v>
      </c>
    </row>
    <row r="51" spans="1:14">
      <c r="A51" s="21" t="s">
        <v>125</v>
      </c>
      <c r="B51" s="22">
        <f>B52</f>
        <v>4657188.9000000004</v>
      </c>
      <c r="C51" s="22">
        <f t="shared" ref="C51:N51" si="15">C52</f>
        <v>245703.60416666674</v>
      </c>
      <c r="D51" s="22">
        <f t="shared" si="15"/>
        <v>400212.3125</v>
      </c>
      <c r="E51" s="22">
        <f t="shared" si="15"/>
        <v>368458.21250000002</v>
      </c>
      <c r="F51" s="22">
        <f t="shared" si="15"/>
        <v>412854.0458333334</v>
      </c>
      <c r="G51" s="22">
        <f t="shared" si="15"/>
        <v>356886.61249999999</v>
      </c>
      <c r="H51" s="22">
        <f t="shared" si="15"/>
        <v>358168.30833333335</v>
      </c>
      <c r="I51" s="22">
        <f t="shared" si="15"/>
        <v>325484.57500000001</v>
      </c>
      <c r="J51" s="22">
        <f t="shared" si="15"/>
        <v>325484.57500000001</v>
      </c>
      <c r="K51" s="22">
        <f t="shared" si="15"/>
        <v>348236.40833333333</v>
      </c>
      <c r="L51" s="22">
        <f t="shared" si="15"/>
        <v>306098.5458333334</v>
      </c>
      <c r="M51" s="22">
        <f t="shared" si="15"/>
        <v>306098.5458333334</v>
      </c>
      <c r="N51" s="22">
        <f t="shared" si="15"/>
        <v>303503.13750000007</v>
      </c>
    </row>
    <row r="52" spans="1:14">
      <c r="A52" s="21" t="s">
        <v>126</v>
      </c>
      <c r="B52" s="22">
        <f>+B50-B53</f>
        <v>4657188.9000000004</v>
      </c>
      <c r="C52" s="23">
        <f>C50-C53-C54-C55</f>
        <v>245703.60416666674</v>
      </c>
      <c r="D52" s="23">
        <f t="shared" ref="D52:N52" si="16">D50-D53-D54-D55</f>
        <v>400212.3125</v>
      </c>
      <c r="E52" s="23">
        <f t="shared" si="16"/>
        <v>368458.21250000002</v>
      </c>
      <c r="F52" s="23">
        <f t="shared" si="16"/>
        <v>412854.0458333334</v>
      </c>
      <c r="G52" s="23">
        <f t="shared" si="16"/>
        <v>356886.61249999999</v>
      </c>
      <c r="H52" s="23">
        <f t="shared" si="16"/>
        <v>358168.30833333335</v>
      </c>
      <c r="I52" s="23">
        <f t="shared" si="16"/>
        <v>325484.57500000001</v>
      </c>
      <c r="J52" s="23">
        <f t="shared" si="16"/>
        <v>325484.57500000001</v>
      </c>
      <c r="K52" s="23">
        <f t="shared" si="16"/>
        <v>348236.40833333333</v>
      </c>
      <c r="L52" s="23">
        <f t="shared" si="16"/>
        <v>306098.5458333334</v>
      </c>
      <c r="M52" s="23">
        <f t="shared" si="16"/>
        <v>306098.5458333334</v>
      </c>
      <c r="N52" s="23">
        <f t="shared" si="16"/>
        <v>303503.13750000007</v>
      </c>
    </row>
    <row r="53" spans="1:14">
      <c r="A53" s="21" t="s">
        <v>127</v>
      </c>
      <c r="B53" s="22">
        <v>600000</v>
      </c>
      <c r="C53" s="23">
        <f>B53/12*1</f>
        <v>50000</v>
      </c>
      <c r="D53" s="23">
        <f>B53/12*1</f>
        <v>50000</v>
      </c>
      <c r="E53" s="23">
        <f>B53/12*1</f>
        <v>50000</v>
      </c>
      <c r="F53" s="23">
        <f>B53/12*1</f>
        <v>50000</v>
      </c>
      <c r="G53" s="23">
        <f>B53/12*1</f>
        <v>50000</v>
      </c>
      <c r="H53" s="23">
        <f>B53/12*1</f>
        <v>50000</v>
      </c>
      <c r="I53" s="23">
        <f>B53/12*1</f>
        <v>50000</v>
      </c>
      <c r="J53" s="23">
        <f>B53/12*1</f>
        <v>50000</v>
      </c>
      <c r="K53" s="23">
        <f>B53/12*1</f>
        <v>50000</v>
      </c>
      <c r="L53" s="23">
        <f>B53/12*1</f>
        <v>50000</v>
      </c>
      <c r="M53" s="23">
        <f>B53/12*1</f>
        <v>50000</v>
      </c>
      <c r="N53" s="23">
        <f>B53/12*1</f>
        <v>50000</v>
      </c>
    </row>
    <row r="54" spans="1:14">
      <c r="A54" s="21" t="s">
        <v>128</v>
      </c>
      <c r="B54" s="22">
        <v>500000</v>
      </c>
      <c r="C54" s="23">
        <f>B54/12*1</f>
        <v>41666.666666666664</v>
      </c>
      <c r="D54" s="23">
        <f>B54/12*1</f>
        <v>41666.666666666664</v>
      </c>
      <c r="E54" s="23">
        <f>B54/12*1</f>
        <v>41666.666666666664</v>
      </c>
      <c r="F54" s="23">
        <f>B54/12*1</f>
        <v>41666.666666666664</v>
      </c>
      <c r="G54" s="23">
        <f>B54/12*1</f>
        <v>41666.666666666664</v>
      </c>
      <c r="H54" s="23">
        <f>B54/12*1</f>
        <v>41666.666666666664</v>
      </c>
      <c r="I54" s="23">
        <f>B54/12*1</f>
        <v>41666.666666666664</v>
      </c>
      <c r="J54" s="23">
        <f>B54/12*1</f>
        <v>41666.666666666664</v>
      </c>
      <c r="K54" s="23">
        <f>B54/12*1</f>
        <v>41666.666666666664</v>
      </c>
      <c r="L54" s="23">
        <f>B54/12*1</f>
        <v>41666.666666666664</v>
      </c>
      <c r="M54" s="23">
        <f>B54/12*1</f>
        <v>41666.666666666664</v>
      </c>
      <c r="N54" s="23">
        <f>B54/12*1</f>
        <v>41666.666666666664</v>
      </c>
    </row>
    <row r="55" spans="1:14">
      <c r="A55" s="21" t="s">
        <v>129</v>
      </c>
      <c r="B55" s="22">
        <v>100000</v>
      </c>
      <c r="C55" s="23">
        <f>B55/12*1</f>
        <v>8333.3333333333339</v>
      </c>
      <c r="D55" s="23">
        <f>B55/12*1</f>
        <v>8333.3333333333339</v>
      </c>
      <c r="E55" s="23">
        <f>B55/12*1</f>
        <v>8333.3333333333339</v>
      </c>
      <c r="F55" s="23">
        <f>B55/12*1</f>
        <v>8333.3333333333339</v>
      </c>
      <c r="G55" s="23">
        <f>B55/12*1</f>
        <v>8333.3333333333339</v>
      </c>
      <c r="H55" s="23">
        <f>B55/12*1</f>
        <v>8333.3333333333339</v>
      </c>
      <c r="I55" s="23">
        <f>B55/12*1</f>
        <v>8333.3333333333339</v>
      </c>
      <c r="J55" s="23">
        <f>B55/12*1</f>
        <v>8333.3333333333339</v>
      </c>
      <c r="K55" s="23">
        <f>B55/12*1</f>
        <v>8333.3333333333339</v>
      </c>
      <c r="L55" s="23">
        <f>B55/12*1</f>
        <v>8333.3333333333339</v>
      </c>
      <c r="M55" s="23">
        <f>B55/12*1</f>
        <v>8333.3333333333339</v>
      </c>
      <c r="N55" s="23">
        <f>B55/12*1</f>
        <v>8333.3333333333339</v>
      </c>
    </row>
    <row r="56" spans="1:14">
      <c r="A56" s="21" t="s">
        <v>130</v>
      </c>
      <c r="B56" s="22">
        <v>253</v>
      </c>
      <c r="C56" s="22">
        <v>253</v>
      </c>
      <c r="D56" s="22">
        <v>253</v>
      </c>
      <c r="E56" s="22">
        <v>253</v>
      </c>
      <c r="F56" s="22">
        <v>253</v>
      </c>
      <c r="G56" s="22">
        <v>253</v>
      </c>
      <c r="H56" s="22">
        <v>253</v>
      </c>
      <c r="I56" s="22">
        <v>253</v>
      </c>
      <c r="J56" s="22">
        <v>253</v>
      </c>
      <c r="K56" s="22">
        <v>253</v>
      </c>
      <c r="L56" s="22">
        <v>253</v>
      </c>
      <c r="M56" s="22">
        <v>253</v>
      </c>
      <c r="N56" s="22">
        <v>253</v>
      </c>
    </row>
    <row r="57" spans="1:14">
      <c r="A57" s="21" t="s">
        <v>131</v>
      </c>
      <c r="B57" s="22">
        <v>1</v>
      </c>
      <c r="C57" s="22">
        <v>1</v>
      </c>
      <c r="D57" s="22">
        <v>1</v>
      </c>
      <c r="E57" s="22">
        <v>1</v>
      </c>
      <c r="F57" s="22">
        <v>1</v>
      </c>
      <c r="G57" s="22">
        <v>1</v>
      </c>
      <c r="H57" s="22">
        <v>1</v>
      </c>
      <c r="I57" s="22">
        <v>1</v>
      </c>
      <c r="J57" s="22">
        <v>1</v>
      </c>
      <c r="K57" s="22">
        <v>1</v>
      </c>
      <c r="L57" s="22">
        <v>1</v>
      </c>
      <c r="M57" s="22">
        <v>1</v>
      </c>
      <c r="N57" s="22">
        <v>1</v>
      </c>
    </row>
    <row r="58" spans="1:14">
      <c r="A58" s="21" t="s">
        <v>132</v>
      </c>
      <c r="B58" s="22">
        <v>1</v>
      </c>
      <c r="C58" s="22">
        <v>1</v>
      </c>
      <c r="D58" s="22">
        <v>1</v>
      </c>
      <c r="E58" s="22">
        <v>1</v>
      </c>
      <c r="F58" s="22">
        <v>1</v>
      </c>
      <c r="G58" s="22">
        <v>1</v>
      </c>
      <c r="H58" s="22">
        <v>1</v>
      </c>
      <c r="I58" s="22">
        <v>1</v>
      </c>
      <c r="J58" s="22">
        <v>1</v>
      </c>
      <c r="K58" s="22">
        <v>1</v>
      </c>
      <c r="L58" s="22">
        <v>1</v>
      </c>
      <c r="M58" s="22">
        <v>1</v>
      </c>
      <c r="N58" s="22">
        <v>1</v>
      </c>
    </row>
    <row r="59" spans="1:14">
      <c r="A59" s="21" t="s">
        <v>133</v>
      </c>
      <c r="B59" s="22">
        <v>84</v>
      </c>
      <c r="C59" s="22">
        <v>84</v>
      </c>
      <c r="D59" s="22">
        <v>84</v>
      </c>
      <c r="E59" s="22">
        <v>84</v>
      </c>
      <c r="F59" s="22">
        <v>84</v>
      </c>
      <c r="G59" s="22">
        <v>84</v>
      </c>
      <c r="H59" s="22">
        <v>84</v>
      </c>
      <c r="I59" s="22">
        <v>84</v>
      </c>
      <c r="J59" s="22">
        <v>84</v>
      </c>
      <c r="K59" s="22">
        <v>84</v>
      </c>
      <c r="L59" s="22">
        <v>84</v>
      </c>
      <c r="M59" s="22">
        <v>84</v>
      </c>
      <c r="N59" s="22">
        <v>84</v>
      </c>
    </row>
    <row r="60" spans="1:14">
      <c r="A60" s="21" t="s">
        <v>134</v>
      </c>
      <c r="B60" s="22">
        <v>2</v>
      </c>
      <c r="C60" s="22">
        <v>2</v>
      </c>
      <c r="D60" s="22">
        <v>2</v>
      </c>
      <c r="E60" s="22">
        <v>2</v>
      </c>
      <c r="F60" s="22">
        <v>2</v>
      </c>
      <c r="G60" s="22">
        <v>2</v>
      </c>
      <c r="H60" s="22">
        <v>2</v>
      </c>
      <c r="I60" s="22">
        <v>2</v>
      </c>
      <c r="J60" s="22">
        <v>2</v>
      </c>
      <c r="K60" s="22">
        <v>2</v>
      </c>
      <c r="L60" s="22">
        <v>2</v>
      </c>
      <c r="M60" s="22">
        <v>2</v>
      </c>
      <c r="N60" s="22">
        <v>2</v>
      </c>
    </row>
    <row r="61" spans="1:14">
      <c r="A61" s="21" t="s">
        <v>135</v>
      </c>
      <c r="B61" s="22">
        <v>70</v>
      </c>
      <c r="C61" s="22">
        <v>70</v>
      </c>
      <c r="D61" s="22">
        <v>70</v>
      </c>
      <c r="E61" s="22">
        <v>70</v>
      </c>
      <c r="F61" s="22">
        <v>70</v>
      </c>
      <c r="G61" s="22">
        <v>70</v>
      </c>
      <c r="H61" s="22">
        <v>70</v>
      </c>
      <c r="I61" s="22">
        <v>70</v>
      </c>
      <c r="J61" s="22">
        <v>70</v>
      </c>
      <c r="K61" s="22">
        <v>70</v>
      </c>
      <c r="L61" s="22">
        <v>70</v>
      </c>
      <c r="M61" s="22">
        <v>70</v>
      </c>
      <c r="N61" s="22">
        <v>70</v>
      </c>
    </row>
    <row r="62" spans="1:14">
      <c r="A62" s="21" t="s">
        <v>136</v>
      </c>
      <c r="B62" s="22">
        <v>12</v>
      </c>
      <c r="C62" s="22">
        <v>12</v>
      </c>
      <c r="D62" s="22">
        <v>12</v>
      </c>
      <c r="E62" s="22">
        <v>12</v>
      </c>
      <c r="F62" s="22">
        <v>12</v>
      </c>
      <c r="G62" s="22">
        <v>12</v>
      </c>
      <c r="H62" s="22">
        <v>12</v>
      </c>
      <c r="I62" s="22">
        <v>12</v>
      </c>
      <c r="J62" s="22">
        <v>12</v>
      </c>
      <c r="K62" s="22">
        <v>12</v>
      </c>
      <c r="L62" s="22">
        <v>12</v>
      </c>
      <c r="M62" s="22">
        <v>12</v>
      </c>
      <c r="N62" s="22">
        <v>12</v>
      </c>
    </row>
  </sheetData>
  <mergeCells count="1">
    <mergeCell ref="A1:N1"/>
  </mergeCells>
  <pageMargins left="0.1" right="0.1" top="0.25" bottom="0.25" header="0.375" footer="0"/>
  <pageSetup paperSize="9" scale="80" orientation="landscape" r:id="rId1"/>
  <headerFooter>
    <oddFooter>&amp;LTotal page &amp;N&amp;CPage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2020 оны төсвийн хуваарь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2020-01-07T03:18:48Z</cp:lastPrinted>
  <dcterms:created xsi:type="dcterms:W3CDTF">2016-09-27T01:49:33Z</dcterms:created>
  <dcterms:modified xsi:type="dcterms:W3CDTF">2020-01-07T03:22:30Z</dcterms:modified>
</cp:coreProperties>
</file>